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9440" windowHeight="12210" activeTab="6"/>
  </bookViews>
  <sheets>
    <sheet name="Stavba" sheetId="1" r:id="rId1"/>
    <sheet name="so01 101 KL" sheetId="2" r:id="rId2"/>
    <sheet name="so01 101 Rek" sheetId="3" r:id="rId3"/>
    <sheet name="so01 101 Pol" sheetId="4" r:id="rId4"/>
    <sheet name="so02 201 KL" sheetId="5" r:id="rId5"/>
    <sheet name="so02 201 Rek" sheetId="6" r:id="rId6"/>
    <sheet name="so02 20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'so01 101 Pol'!$1:$6</definedName>
    <definedName name="_xlnm.Print_Titles" localSheetId="2">'so01 101 Rek'!$1:$6</definedName>
    <definedName name="_xlnm.Print_Titles" localSheetId="6">'so02 201 Pol'!$1:$6</definedName>
    <definedName name="_xlnm.Print_Titles" localSheetId="5">'so02 201 Rek'!$1:$6</definedName>
    <definedName name="Objednatel" localSheetId="0">'Stavba'!$D$11</definedName>
    <definedName name="Objekt" localSheetId="0">'Stavba'!$B$29</definedName>
    <definedName name="_xlnm.Print_Area" localSheetId="1">'so01 101 KL'!$A$1:$G$45</definedName>
    <definedName name="_xlnm.Print_Area" localSheetId="3">'so01 101 Pol'!$A$1:$K$195</definedName>
    <definedName name="_xlnm.Print_Area" localSheetId="2">'so01 101 Rek'!$A$1:$I$39</definedName>
    <definedName name="_xlnm.Print_Area" localSheetId="4">'so02 201 KL'!$A$1:$G$45</definedName>
    <definedName name="_xlnm.Print_Area" localSheetId="6">'so02 201 Pol'!$A$1:$K$22</definedName>
    <definedName name="_xlnm.Print_Area" localSheetId="5">'so02 201 Rek'!$A$1:$I$16</definedName>
    <definedName name="_xlnm.Print_Area" localSheetId="0">'Stavba'!$B$1:$J$86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'so01 101 Pol'!#REF!</definedName>
    <definedName name="solver_opt" localSheetId="6" hidden="1">'so02 201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'Stavba'!$F$72:$J$72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<sst xmlns="http://schemas.openxmlformats.org/spreadsheetml/2006/main" count="876" uniqueCount="453">
  <si>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</si>
  <si>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</si>
  <si>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</si>
  <si>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</si>
  <si>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</si>
  <si>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</si>
  <si>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</si>
  <si>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</si>
  <si>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</si>
  <si>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</si>
  <si>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</si>
  <si>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</si>
  <si>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</si>
  <si>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</si>
  <si>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</si>
  <si>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</si>
  <si>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</si>
  <si>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</si>
  <si>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</si>
  <si>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</si>
  <si>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</si>
  <si>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</si>
  <si>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</si>
  <si>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</si>
  <si>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</si>
  <si>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</si>
  <si>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</si>
  <si>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</si>
  <si>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</si>
  <si>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</si>
  <si>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</si>
  <si>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</si>
  <si>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</si>
  <si>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</si>
  <si>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</si>
  <si>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</si>
  <si>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</si>
  <si>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</si>
  <si>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</si>
  <si>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</si>
  <si>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</si>
  <si>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</si>
  <si>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</si>
  <si>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</si>
  <si>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</si>
  <si>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</si>
  <si>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</si>
  <si>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</si>
  <si>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</si>
  <si>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</si>
  <si>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</si>
  <si>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</si>
  <si>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</si>
  <si>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</si>
  <si>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</si>
  <si>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</si>
  <si>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</si>
  <si>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</si>
  <si>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</si>
  <si>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</si>
  <si>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</si>
  <si>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</si>
  <si>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</si>
  <si>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</si>
  <si>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</si>
  <si>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</si>
  <si>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</si>
  <si>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</si>
  <si>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</si>
  <si>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</si>
  <si>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</si>
  <si>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</si>
  <si>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</si>
  <si>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</si>
  <si>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</si>
  <si>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</si>
  <si>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</si>
  <si>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</si>
  <si>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</si>
  <si>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</si>
  <si>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</si>
  <si>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</si>
  <si>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</si>
  <si>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</si>
  <si>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</si>
  <si>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</si>
  <si>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</si>
  <si>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</si>
  <si>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</si>
  <si>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</si>
  <si>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</si>
  <si>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</si>
  <si>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</si>
  <si>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</si>
  <si>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</si>
  <si>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</si>
  <si>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</si>
  <si>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</si>
  <si>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</si>
  <si>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</si>
  <si>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</si>
  <si>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</si>
  <si>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</si>
  <si>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11-026</t>
  </si>
  <si>
    <t>Přístavba mateřské školky ve Štěchovicích</t>
  </si>
  <si>
    <t>11-026 Přístavba mateřské školky ve Štěchovicích</t>
  </si>
  <si>
    <t>so01</t>
  </si>
  <si>
    <t>Stavební část</t>
  </si>
  <si>
    <t>so01 Stavební část</t>
  </si>
  <si>
    <t>1 Zemní práce</t>
  </si>
  <si>
    <t>121101101R00</t>
  </si>
  <si>
    <t xml:space="preserve">Sejmutí ornice s přemístěním do 50 m </t>
  </si>
  <si>
    <t>m3</t>
  </si>
  <si>
    <t>167101101R00</t>
  </si>
  <si>
    <t xml:space="preserve">Nakládání výkopku z hor.1-4 v množství do 100 m3 </t>
  </si>
  <si>
    <t>171201201R00</t>
  </si>
  <si>
    <t xml:space="preserve">Uložení sypaniny na skládku </t>
  </si>
  <si>
    <t>174101102R00</t>
  </si>
  <si>
    <t xml:space="preserve">Zásyp zeminou ruční se zhutněním </t>
  </si>
  <si>
    <t>182001131R00</t>
  </si>
  <si>
    <t xml:space="preserve">Plošná úprava terénu, nerovnosti do 20 cm v rovině </t>
  </si>
  <si>
    <t>m2</t>
  </si>
  <si>
    <t>215901101R00</t>
  </si>
  <si>
    <t xml:space="preserve">Zhutnění podloží z hornin nesoudržných do 92% PS </t>
  </si>
  <si>
    <t>2</t>
  </si>
  <si>
    <t>Základy a zvláštní zakládání</t>
  </si>
  <si>
    <t>2 Základy a zvláštní zakládání</t>
  </si>
  <si>
    <t>271532212U00</t>
  </si>
  <si>
    <t xml:space="preserve">Podsyp základ kamenivo hrubé 16-32mm </t>
  </si>
  <si>
    <t>273361921RT9</t>
  </si>
  <si>
    <t>t</t>
  </si>
  <si>
    <t>274272140RT4</t>
  </si>
  <si>
    <t>2-001</t>
  </si>
  <si>
    <t>kpl</t>
  </si>
  <si>
    <t>5</t>
  </si>
  <si>
    <t>Komunikace</t>
  </si>
  <si>
    <t>5 Komunikace</t>
  </si>
  <si>
    <t>121104111R00</t>
  </si>
  <si>
    <t xml:space="preserve">Sejmuti ornice premist 100m </t>
  </si>
  <si>
    <t>637121115U00</t>
  </si>
  <si>
    <t xml:space="preserve">Okapový chodník kačírek tl 30cm </t>
  </si>
  <si>
    <t>916561111R00</t>
  </si>
  <si>
    <t xml:space="preserve">Osazení záhon.obrubníků do lože z B 12,5 s opěrou </t>
  </si>
  <si>
    <t>m</t>
  </si>
  <si>
    <t>59217330</t>
  </si>
  <si>
    <t>Obrubník záhonový  ABO 100-5/25 1000x50x250 mm</t>
  </si>
  <si>
    <t>kus</t>
  </si>
  <si>
    <t>998223011R00</t>
  </si>
  <si>
    <t xml:space="preserve">Přesun hmot, pozemní komunikace, kryt dlážděný </t>
  </si>
  <si>
    <t>61</t>
  </si>
  <si>
    <t>Upravy povrchů vnitřní</t>
  </si>
  <si>
    <t>61 Upravy povrchů vnitřní</t>
  </si>
  <si>
    <t>602011141RT3</t>
  </si>
  <si>
    <t>Omítka štuková Cemix 033/29 ručně tloušťka vrstvy 4 mm</t>
  </si>
  <si>
    <t>610991111R00</t>
  </si>
  <si>
    <t xml:space="preserve">Zakrývání výplní vnitřních otvorů </t>
  </si>
  <si>
    <t>611401991R00</t>
  </si>
  <si>
    <t xml:space="preserve">Příplatek za přísadu pro zvýšení přilnavosti </t>
  </si>
  <si>
    <t>612475111RT2</t>
  </si>
  <si>
    <t>Omítka vnitřních stěn Hasit vápenocem. jednovrstvá tloušťka vrstvy 10 mm</t>
  </si>
  <si>
    <t>612481119U00</t>
  </si>
  <si>
    <t xml:space="preserve">Potažení stěn sklovl+tmel+příchyt 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</si>
  <si>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</si>
  <si>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</si>
  <si>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</si>
  <si>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</si>
  <si>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</si>
  <si>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622421336RT2</t>
  </si>
  <si>
    <t>Zateplovací systém EPS 100 F tl. 100 mm včetně zakládací lišty, rohových lišt</t>
  </si>
  <si>
    <t>622432111R00</t>
  </si>
  <si>
    <t>Omítka stěn dekorativní Terra-marmolit jemnozrnná hrubost 1,5 mm - sokl</t>
  </si>
  <si>
    <t>622471026R00</t>
  </si>
  <si>
    <t xml:space="preserve">Penetrační nátěr </t>
  </si>
  <si>
    <t>622471317RV3</t>
  </si>
  <si>
    <t>Nátěr nebo nástřik stěn vnějších, složitost 1 - 2 barva akrylátová</t>
  </si>
  <si>
    <t>622471511R00</t>
  </si>
  <si>
    <t xml:space="preserve">Omítka stěn, akrylátová, zrnitost 1,5 mm, sl.1-2 </t>
  </si>
  <si>
    <t>622481119U00</t>
  </si>
  <si>
    <t xml:space="preserve">Potažení stěn sklovlák+tmel+příchyt 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</si>
  <si>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</si>
  <si>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</si>
  <si>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</si>
  <si>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</si>
  <si>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</si>
  <si>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941941191RT4</t>
  </si>
  <si>
    <t>Příplatek za každý měsíc použití lešení k pol.1031 lešení SPRINT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</si>
  <si>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</si>
  <si>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</si>
  <si>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</si>
  <si>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</si>
  <si>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</si>
  <si>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</si>
  <si>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</si>
  <si>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</si>
  <si>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</si>
  <si>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99</t>
  </si>
  <si>
    <t>Staveništní přesun hmot</t>
  </si>
  <si>
    <t>99 Staveništní přesun hmot</t>
  </si>
  <si>
    <t>998011001R00</t>
  </si>
  <si>
    <t xml:space="preserve">Přesun hmot pro budovy výšky do 6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</si>
  <si>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</si>
  <si>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</si>
  <si>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</si>
  <si>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</si>
  <si>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</si>
  <si>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711141559R00</t>
  </si>
  <si>
    <t xml:space="preserve">Izolace proti vlhk. vodorovná pásy přitavením </t>
  </si>
  <si>
    <t>711212002RT1</t>
  </si>
  <si>
    <t>Stěrka hydroizolační těsnicí hmotou pod obklady Aquafin 2K (fa Schomburg), proti vlhkosti</t>
  </si>
  <si>
    <t>62836109</t>
  </si>
  <si>
    <t>Pás asfaltovaný těžký Bitagit 40 Al minerál(radon)</t>
  </si>
  <si>
    <t>998711202R00</t>
  </si>
  <si>
    <t xml:space="preserve">Přesun hmot pro izolace proti vodě, výšky do 12 m </t>
  </si>
  <si>
    <t>713</t>
  </si>
  <si>
    <t>Izolace tepelné</t>
  </si>
  <si>
    <t>713 Izolace tepelné</t>
  </si>
  <si>
    <t>713111111RT2</t>
  </si>
  <si>
    <t>Izolace tepelné stropů vrchem kladené volně 2 vrstvy - materiál ve specifikaci</t>
  </si>
  <si>
    <t>713121111R00</t>
  </si>
  <si>
    <t xml:space="preserve">Izolace tepelná podlah na sucho, jednovrstvá </t>
  </si>
  <si>
    <t>713131131R00</t>
  </si>
  <si>
    <t xml:space="preserve">Izolace tepelná stěn lepením </t>
  </si>
  <si>
    <t>713191100R00</t>
  </si>
  <si>
    <t xml:space="preserve">Položení izolační fólie </t>
  </si>
  <si>
    <t>713191100RT9</t>
  </si>
  <si>
    <t>Položení izolační fólie včetně dodávky fólie PE</t>
  </si>
  <si>
    <t>631 P.C.</t>
  </si>
  <si>
    <t xml:space="preserve">Perimeter N 50 mm izolace tepelná </t>
  </si>
  <si>
    <t>63148115</t>
  </si>
  <si>
    <t>Deska minerální vata 1200 x 600 mm tl. 160 mm podlahy</t>
  </si>
  <si>
    <t>63148117.A</t>
  </si>
  <si>
    <t>Deska ORSTROP 1200 x 600 mm tl. 200 mm stropy</t>
  </si>
  <si>
    <t>63150817</t>
  </si>
  <si>
    <t>Fólie parobrzda VARIO KM DUPLEX UV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</si>
  <si>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</si>
  <si>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</si>
  <si>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</si>
  <si>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</si>
  <si>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</si>
  <si>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720-001</t>
  </si>
  <si>
    <t>Zdravotechnická instalace odhadní cena</t>
  </si>
  <si>
    <t>730</t>
  </si>
  <si>
    <t>Ústřední vytápění</t>
  </si>
  <si>
    <t>730 Ústřední vytápění</t>
  </si>
  <si>
    <t>730-001</t>
  </si>
  <si>
    <t>Ústřední topení odhadní cena</t>
  </si>
  <si>
    <t>762</t>
  </si>
  <si>
    <t>Konstrukce tesařské</t>
  </si>
  <si>
    <t>762 Konstrukce tesařské</t>
  </si>
  <si>
    <t>762341275U00</t>
  </si>
  <si>
    <t xml:space="preserve">Mtž bednění šikmé deska dřevot P+D </t>
  </si>
  <si>
    <t>762395000R00</t>
  </si>
  <si>
    <t xml:space="preserve">Spojovací a ochranné prostředky pro střechy </t>
  </si>
  <si>
    <t>NC01</t>
  </si>
  <si>
    <t>NC03</t>
  </si>
  <si>
    <t>D+M Konstrukce tesařské opláštění skladba stěny vnitřní tl.10cm, vč.tep.izolace</t>
  </si>
  <si>
    <t>NC04</t>
  </si>
  <si>
    <t xml:space="preserve">D+M Sbíjené střešní vazníky š.9 m </t>
  </si>
  <si>
    <t>NC05</t>
  </si>
  <si>
    <t>Jeřábnické práce osazení prvků na místo uložení, vč.přistavení</t>
  </si>
  <si>
    <t>NC06</t>
  </si>
  <si>
    <t xml:space="preserve">Doprava  vč. nakládání a skládání </t>
  </si>
  <si>
    <t>60726119.A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</si>
  <si>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</si>
  <si>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</si>
  <si>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</si>
  <si>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</si>
  <si>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</si>
  <si>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763111111R00</t>
  </si>
  <si>
    <t>Příčky sádrokartonové W111 12,5 GKB 75 příčky wc</t>
  </si>
  <si>
    <t>763121113U00</t>
  </si>
  <si>
    <t>SDK stěna lep celá W611 1xGKBI 12,5 opláštění wc</t>
  </si>
  <si>
    <t>763132210U00</t>
  </si>
  <si>
    <t xml:space="preserve">SDK podhled zav 2xCD D112 GKF 12,5 </t>
  </si>
  <si>
    <t>763132410U00</t>
  </si>
  <si>
    <t xml:space="preserve">SDK podhled zav 2xCD D112 GKFI 12,5 </t>
  </si>
  <si>
    <t>NC SDK</t>
  </si>
  <si>
    <t xml:space="preserve">SDK doprava na stavbu </t>
  </si>
  <si>
    <t>998763201R00</t>
  </si>
  <si>
    <t xml:space="preserve">Přesun hmot pro dřevostavby, výšky do 12 m </t>
  </si>
  <si>
    <t>764</t>
  </si>
  <si>
    <t>Konstrukce klempířské</t>
  </si>
  <si>
    <t>764 Konstrukce klempířské</t>
  </si>
  <si>
    <t>764701206R00</t>
  </si>
  <si>
    <t xml:space="preserve">Žlab okapový PVC Marley půlkruhový šířky 150 mm </t>
  </si>
  <si>
    <t>764701216R00</t>
  </si>
  <si>
    <t xml:space="preserve">Žlabový kotlík PVC Marley půlkruh. pro žlab 150 mm </t>
  </si>
  <si>
    <t>764701235R00</t>
  </si>
  <si>
    <t xml:space="preserve">Odpadní trouba PVC Marley kruhová, DN 125 mm </t>
  </si>
  <si>
    <t>764908305R00</t>
  </si>
  <si>
    <t xml:space="preserve">Lindab, oplechování parapetů, rš 200 mm, enkolit </t>
  </si>
  <si>
    <t>764918101R00</t>
  </si>
  <si>
    <t xml:space="preserve">Z+M Krytiny hladké z ocel.popl.plechu do 30° </t>
  </si>
  <si>
    <t>553508503</t>
  </si>
  <si>
    <t>Krytina Satjam Grande HPS200</t>
  </si>
  <si>
    <t>553508700</t>
  </si>
  <si>
    <t>Hřebenáč oblý střední Satjam HPS 200</t>
  </si>
  <si>
    <t>998764201R00</t>
  </si>
  <si>
    <t xml:space="preserve">Přesun hmot pro klempířské konstr., výšky do 6 m </t>
  </si>
  <si>
    <t>765</t>
  </si>
  <si>
    <t>Krytiny tvrdé</t>
  </si>
  <si>
    <t>765 Krytiny tvrdé</t>
  </si>
  <si>
    <t>765901141R00</t>
  </si>
  <si>
    <t xml:space="preserve">Zakrytí střech podstřešní fólií Dragofol 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</si>
  <si>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</si>
  <si>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</si>
  <si>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</si>
  <si>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</si>
  <si>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</si>
  <si>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648951411RT2</t>
  </si>
  <si>
    <t>Osazení parapetních desek dřevěných š. do 25 cm včetně dodávky parapetní desky š. 20 cm</t>
  </si>
  <si>
    <t>766661112R00</t>
  </si>
  <si>
    <t xml:space="preserve">Montáž dveří do zárubně,otevíravých 1kř.do 0,8 m </t>
  </si>
  <si>
    <t>766670011R00</t>
  </si>
  <si>
    <t xml:space="preserve">Montáž obložkové zárubně a dřevěného křídla dveří 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</si>
  <si>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</si>
  <si>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</si>
  <si>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</si>
  <si>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</si>
  <si>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766420010RAB</t>
  </si>
  <si>
    <t>Obklad podhledu palubkami pero-drážka palubky SM, lakování</t>
  </si>
  <si>
    <t>54914624</t>
  </si>
  <si>
    <t>Dveřní kování KLASIK</t>
  </si>
  <si>
    <t>54926047</t>
  </si>
  <si>
    <t>Zámek stavební vložkový</t>
  </si>
  <si>
    <t>61161717</t>
  </si>
  <si>
    <t>Dveře vnitřní hladké plné 1kř. 70x197 cm dýha dub</t>
  </si>
  <si>
    <t>61161721</t>
  </si>
  <si>
    <t>Dveře vnitřní hladké plné 1kř. 80x197 cm dýha dub</t>
  </si>
  <si>
    <t>61181250.A</t>
  </si>
  <si>
    <t>61181251.A</t>
  </si>
  <si>
    <t>61181252.A</t>
  </si>
  <si>
    <t>61181271.A</t>
  </si>
  <si>
    <t>Zárubeň obkladová Sapeli š. 70 cm/tl.stěny 16-35cm</t>
  </si>
  <si>
    <t>61181272.A</t>
  </si>
  <si>
    <t>Zárubeň obkladová Sapeli š. 80 cm/tl.stěny 16-35cm</t>
  </si>
  <si>
    <t>61187351.A</t>
  </si>
  <si>
    <t>61187373.A</t>
  </si>
  <si>
    <t>Prah bukový délka 70 cm šířka 8 cm tl. 2 cm</t>
  </si>
  <si>
    <t>61187393.A</t>
  </si>
  <si>
    <t>Prah bukový délka 80 cm šířka 8 cm 2 cm</t>
  </si>
  <si>
    <t>998766201R00</t>
  </si>
  <si>
    <t xml:space="preserve">Přesun hmot pro truhlářské konstr., výšky do 6 m </t>
  </si>
  <si>
    <t>769</t>
  </si>
  <si>
    <t>Otvorové prvky z plastu</t>
  </si>
  <si>
    <t>769 Otvorové prvky z plastu</t>
  </si>
  <si>
    <t>769-001</t>
  </si>
  <si>
    <t>Dod+Mtz plastové výplně otvorů - bílý rám vč.kování</t>
  </si>
  <si>
    <t>998767202R00</t>
  </si>
  <si>
    <t xml:space="preserve">Přesun hmot pro zámečnické konstr., výšky do 12 m </t>
  </si>
  <si>
    <t>776</t>
  </si>
  <si>
    <t>Podlahy povlakové</t>
  </si>
  <si>
    <t>776 Podlahy povlakové</t>
  </si>
  <si>
    <t>776421100RU1</t>
  </si>
  <si>
    <t>Lepení podlahových soklíků z měkčeného PVC včetně dodávky soklíku PVC</t>
  </si>
  <si>
    <t>776431010R00</t>
  </si>
  <si>
    <t xml:space="preserve">Montáž podlahových soklíků z koberc. pásů na lištu </t>
  </si>
  <si>
    <t>776521100RU2</t>
  </si>
  <si>
    <t>Lepení povlakových podlah z pásů PVC na Chemopren včetně podlahoviny Novoflor extra, tl. 2,0 mm</t>
  </si>
  <si>
    <t>776525111U00</t>
  </si>
  <si>
    <t xml:space="preserve">Spojování podlah svařování za tepla </t>
  </si>
  <si>
    <t>776572100RT1</t>
  </si>
  <si>
    <t>Lepení povlakových podlah z pásů textilních pouze položení - koberec ve specifikaci</t>
  </si>
  <si>
    <t>776995111R00</t>
  </si>
  <si>
    <t xml:space="preserve">Lepení profilů na prahy, šířka 50 mm </t>
  </si>
  <si>
    <t>28342412.A</t>
  </si>
  <si>
    <t>Přechodová lišta PVC</t>
  </si>
  <si>
    <t>69741040.A</t>
  </si>
  <si>
    <t>Koberec zátěžový - š. 4 m</t>
  </si>
  <si>
    <t>998776201R00</t>
  </si>
  <si>
    <t xml:space="preserve">Přesun hmot pro podlahy povlakové, výšky do 6 m </t>
  </si>
  <si>
    <t>781</t>
  </si>
  <si>
    <t>Obklady keramické</t>
  </si>
  <si>
    <t>781 Obklady keramické</t>
  </si>
  <si>
    <t>781413112U00</t>
  </si>
  <si>
    <t xml:space="preserve">Mtž obklad pórov lepidlo -25ks/m2 </t>
  </si>
  <si>
    <t>781493511U00</t>
  </si>
  <si>
    <t xml:space="preserve">Plastový profil lepený ukončovací </t>
  </si>
  <si>
    <t>781495111U00</t>
  </si>
  <si>
    <t xml:space="preserve">Penetrace podkladu obkladu </t>
  </si>
  <si>
    <t>781495115U00</t>
  </si>
  <si>
    <t>Spárování obkladu silikonem kolem vany, sprchy umyvadla</t>
  </si>
  <si>
    <t>781495141U00</t>
  </si>
  <si>
    <t xml:space="preserve">Kruhový průnik obklad - DN 30 </t>
  </si>
  <si>
    <t>781495143U00</t>
  </si>
  <si>
    <t xml:space="preserve">Kruhový průnik obklad - DN 90 </t>
  </si>
  <si>
    <t>23153150</t>
  </si>
  <si>
    <t>Tmel silikonový Sanitární silikon á 310 ml</t>
  </si>
  <si>
    <t>59760104.A</t>
  </si>
  <si>
    <t>Lišta rohová plastová na obklad ukončovací 10 mm</t>
  </si>
  <si>
    <t>597813660</t>
  </si>
  <si>
    <t>Obkládačka Color One 20x20 bílá mat dle výběru investora</t>
  </si>
  <si>
    <t>998781201R00</t>
  </si>
  <si>
    <t xml:space="preserve">Přesun hmot pro obklady keramické, výšky do 6 m </t>
  </si>
  <si>
    <t>783</t>
  </si>
  <si>
    <t>Nátěry</t>
  </si>
  <si>
    <t>783 Nátěry</t>
  </si>
  <si>
    <t>783695232U00</t>
  </si>
  <si>
    <t>Nátěr ochranným prostředkem 2x tesař.kce venkovní podbití podhledu střechy</t>
  </si>
  <si>
    <t>783726840R00</t>
  </si>
  <si>
    <t xml:space="preserve">Nátěr lazurovací tesařských konstr. 3 x </t>
  </si>
  <si>
    <t>783782306R00</t>
  </si>
  <si>
    <t>Nátěr tesařských konstrukcí 3 x protihnilobní nátěr krovu</t>
  </si>
  <si>
    <t>784</t>
  </si>
  <si>
    <t>Malby</t>
  </si>
  <si>
    <t>784 Malby</t>
  </si>
  <si>
    <t>784191101R00</t>
  </si>
  <si>
    <t xml:space="preserve">Penetrace podkladu univerzální Primalex 1x </t>
  </si>
  <si>
    <t>784412301R00</t>
  </si>
  <si>
    <t xml:space="preserve">Pačokování 2x, obrus, sádra, místnosti H do 3,8 m </t>
  </si>
  <si>
    <t>784442021RT2</t>
  </si>
  <si>
    <t xml:space="preserve">Malba disperzní interiérová, strop pro SDK </t>
  </si>
  <si>
    <t>784452271RT2</t>
  </si>
  <si>
    <t>Malba směsí tekutou 2x, 1barva, místnost do 3,8 m Primalex Standard</t>
  </si>
  <si>
    <t>M21</t>
  </si>
  <si>
    <t>Elektromontáže</t>
  </si>
  <si>
    <t>M21 Elektromontáže</t>
  </si>
  <si>
    <t>M21-001</t>
  </si>
  <si>
    <t>Elektroinstalace odhadní cena</t>
  </si>
  <si>
    <t>M21-002</t>
  </si>
  <si>
    <t>Hromosvod odhadní cena</t>
  </si>
  <si>
    <t>Mimostaveništní doprava</t>
  </si>
  <si>
    <t>Zařízení staveniště</t>
  </si>
  <si>
    <t>Rezerva rozpočtu</t>
  </si>
  <si>
    <t>101 Stavební část</t>
  </si>
  <si>
    <t>so02</t>
  </si>
  <si>
    <t>Přístupový chodník</t>
  </si>
  <si>
    <t>so02 Přístupový chodník</t>
  </si>
  <si>
    <t>122202201R00</t>
  </si>
  <si>
    <t xml:space="preserve">Odkopávky pro silnice v hor. 3 do 100 m3 </t>
  </si>
  <si>
    <t>122202209R00</t>
  </si>
  <si>
    <t xml:space="preserve">Příplatek za lepivost - odkop. pro silnice v hor.3 </t>
  </si>
  <si>
    <t>564861111R00</t>
  </si>
  <si>
    <t xml:space="preserve">Podklad ze štěrkodrti po zhutnění tloušťky 20 cm </t>
  </si>
  <si>
    <t>596215021R00</t>
  </si>
  <si>
    <t xml:space="preserve">Kladení zámkové dlažby tl. 6 cm do drtě tl. 4 cm </t>
  </si>
  <si>
    <t>5-001</t>
  </si>
  <si>
    <t>D+M nájezdové beton.rampy s podestou ke vchodu vč.2 bet.schod.stupnů</t>
  </si>
  <si>
    <t>5-002</t>
  </si>
  <si>
    <t>D+M ocel.zábradlí nájezdu beton.rampy s podestou vč.části u bet.schod.stupnů</t>
  </si>
  <si>
    <t>59245020</t>
  </si>
  <si>
    <t>Dlažba zámková HBB 20x16,5x6 cm přírodní</t>
  </si>
  <si>
    <t>201 Přístupový chodník</t>
  </si>
  <si>
    <t>Slepý rozpočet stavby</t>
  </si>
  <si>
    <t>D+M Konstrukce tesařské opláštění skladba stěny obvodové+vnitřní tl.22cm vč.tep.izolace</t>
  </si>
  <si>
    <t>1x Deska Farmacell 10 - příčky</t>
  </si>
  <si>
    <t>2x Deska Farmacell 10 - obvodové stěny</t>
  </si>
  <si>
    <t>zemní vrty KSF PV M24 76-1600</t>
  </si>
  <si>
    <t>montáž zemního vrtu</t>
  </si>
  <si>
    <t xml:space="preserve">Zemnící tyče FeZn hloubka 1,0 m, průměr 25mm </t>
  </si>
  <si>
    <t>ocelová konstrukce z I č.10 spojující vrty - 2x</t>
  </si>
  <si>
    <t>tun</t>
  </si>
  <si>
    <t>217941123RT3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</si>
</sst>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0" fontId="8" fillId="0" borderId="54" xfId="46" applyFont="1" applyBorder="1">
      <alignment/>
      <protection/>
    </xf>
    <xf numFmtId="0" fontId="2" fillId="0" borderId="54" xfId="46" applyFont="1" applyBorder="1">
      <alignment/>
      <protection/>
    </xf>
    <xf numFmtId="0" fontId="2" fillId="0" borderId="54" xfId="46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0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0" fontId="8" fillId="0" borderId="57" xfId="46" applyFont="1" applyBorder="1">
      <alignment/>
      <protection/>
    </xf>
    <xf numFmtId="0" fontId="2" fillId="0" borderId="57" xfId="46" applyFont="1" applyBorder="1">
      <alignment/>
      <protection/>
    </xf>
    <xf numFmtId="0" fontId="2" fillId="0" borderId="57" xfId="46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4" fillId="0" borderId="55" xfId="46" applyFont="1" applyBorder="1" applyAlignment="1">
      <alignment horizontal="right"/>
      <protection/>
    </xf>
    <xf numFmtId="0" fontId="2" fillId="0" borderId="54" xfId="46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4" fillId="33" borderId="21" xfId="46" applyNumberFormat="1" applyFont="1" applyFill="1" applyBorder="1" applyAlignment="1">
      <alignment horizontal="left"/>
      <protection/>
    </xf>
    <xf numFmtId="0" fontId="14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5" fillId="0" borderId="0" xfId="46" applyFont="1" applyAlignment="1">
      <alignment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9" fillId="0" borderId="24" xfId="46" applyFont="1" applyBorder="1" applyAlignment="1">
      <alignment horizontal="center"/>
      <protection/>
    </xf>
    <xf numFmtId="3" fontId="7" fillId="36" borderId="20" xfId="0" applyNumberFormat="1" applyFont="1" applyFill="1" applyBorder="1" applyAlignment="1">
      <alignment horizontal="right" vertical="center"/>
    </xf>
    <xf numFmtId="3" fontId="7" fillId="36" borderId="58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5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66" xfId="46" applyFont="1" applyBorder="1" applyAlignment="1">
      <alignment horizontal="center"/>
      <protection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1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2" fillId="0" borderId="68" xfId="46" applyNumberFormat="1" applyFont="1" applyBorder="1" applyAlignment="1">
      <alignment horizontal="center"/>
      <protection/>
    </xf>
    <xf numFmtId="0" fontId="2" fillId="0" borderId="70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1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6"/>
  <sheetViews>
    <sheetView showGridLines="0" zoomScaleSheetLayoutView="75" zoomScalePageLayoutView="0" workbookViewId="0" topLeftCell="B31">
      <selection activeCell="I2" sqref="I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443</v>
      </c>
      <c r="E2" s="5"/>
      <c r="F2" s="4"/>
      <c r="G2" s="6"/>
      <c r="H2" s="7" t="s">
        <v>0</v>
      </c>
      <c r="I2" s="8">
        <f ca="1">TODAY()</f>
        <v>40896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10</v>
      </c>
      <c r="E19" s="31" t="s">
        <v>12</v>
      </c>
      <c r="F19" s="32"/>
      <c r="G19" s="33"/>
      <c r="H19" s="33"/>
      <c r="I19" s="289">
        <f>ROUND(G32,0)</f>
        <v>0</v>
      </c>
      <c r="J19" s="290"/>
      <c r="K19" s="34"/>
    </row>
    <row r="20" spans="2:11" ht="12.75">
      <c r="B20" s="28" t="s">
        <v>13</v>
      </c>
      <c r="C20" s="29"/>
      <c r="D20" s="30">
        <f>SazbaDPH1</f>
        <v>10</v>
      </c>
      <c r="E20" s="31" t="s">
        <v>12</v>
      </c>
      <c r="F20" s="35"/>
      <c r="G20" s="36"/>
      <c r="H20" s="36"/>
      <c r="I20" s="291">
        <f>ROUND(I19*D20/100,0)</f>
        <v>0</v>
      </c>
      <c r="J20" s="292"/>
      <c r="K20" s="34"/>
    </row>
    <row r="21" spans="2:11" ht="12.75">
      <c r="B21" s="28" t="s">
        <v>11</v>
      </c>
      <c r="C21" s="29"/>
      <c r="D21" s="30">
        <v>20</v>
      </c>
      <c r="E21" s="31" t="s">
        <v>12</v>
      </c>
      <c r="F21" s="35"/>
      <c r="G21" s="36"/>
      <c r="H21" s="36"/>
      <c r="I21" s="291">
        <f>ROUND(H32,0)</f>
        <v>0</v>
      </c>
      <c r="J21" s="292"/>
      <c r="K21" s="34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37"/>
      <c r="G22" s="38"/>
      <c r="H22" s="38"/>
      <c r="I22" s="293">
        <f>ROUND(I21*D21/100,0)</f>
        <v>0</v>
      </c>
      <c r="J22" s="294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87">
        <f>SUM(I19:I22)</f>
        <v>0</v>
      </c>
      <c r="J23" s="288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10 %</v>
      </c>
      <c r="H29" s="50" t="str">
        <f>CONCATENATE("Základ DPH ",SazbaDPH2," %")</f>
        <v>Základ DPH 20 %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425</v>
      </c>
      <c r="C31" s="61" t="s">
        <v>426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10 %</v>
      </c>
      <c r="H38" s="50" t="str">
        <f>CONCATENATE("Základ DPH ",SazbaDPH2," %")</f>
        <v>Základ DPH 20 %</v>
      </c>
      <c r="I38" s="51" t="s">
        <v>18</v>
      </c>
      <c r="J38" s="50" t="s">
        <v>12</v>
      </c>
    </row>
    <row r="39" spans="2:10" ht="12.75">
      <c r="B39" s="76" t="s">
        <v>106</v>
      </c>
      <c r="C39" s="77" t="s">
        <v>424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425</v>
      </c>
      <c r="C40" s="79" t="s">
        <v>442</v>
      </c>
      <c r="D40" s="62"/>
      <c r="E40" s="63"/>
      <c r="F40" s="64">
        <f>G40+H40+I40</f>
        <v>0</v>
      </c>
      <c r="G40" s="65">
        <v>0</v>
      </c>
      <c r="H40" s="66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98</v>
      </c>
      <c r="C49" s="53" t="s">
        <v>99</v>
      </c>
      <c r="D49" s="54"/>
      <c r="E49" s="82">
        <f aca="true" t="shared" si="0" ref="E49:E72">IF(SUM(SoucetDilu)=0,"",SUM(F49:J49)/SUM(SoucetDilu)*100)</f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124</v>
      </c>
      <c r="C50" s="61" t="s">
        <v>125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134</v>
      </c>
      <c r="C51" s="61" t="s">
        <v>135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149</v>
      </c>
      <c r="C52" s="61" t="s">
        <v>150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162</v>
      </c>
      <c r="C53" s="61" t="s">
        <v>163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200</v>
      </c>
      <c r="C54" s="61" t="s">
        <v>201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213</v>
      </c>
      <c r="C55" s="61" t="s">
        <v>214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236</v>
      </c>
      <c r="C56" s="61" t="s">
        <v>237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241</v>
      </c>
      <c r="C57" s="61" t="s">
        <v>242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246</v>
      </c>
      <c r="C58" s="61" t="s">
        <v>247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265</v>
      </c>
      <c r="C59" s="61" t="s">
        <v>266</v>
      </c>
      <c r="D59" s="62"/>
      <c r="E59" s="83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280</v>
      </c>
      <c r="C60" s="61" t="s">
        <v>281</v>
      </c>
      <c r="D60" s="62"/>
      <c r="E60" s="83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299</v>
      </c>
      <c r="C61" s="61" t="s">
        <v>300</v>
      </c>
      <c r="D61" s="62"/>
      <c r="E61" s="83">
        <f t="shared" si="0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306</v>
      </c>
      <c r="C62" s="61" t="s">
        <v>307</v>
      </c>
      <c r="D62" s="62"/>
      <c r="E62" s="83">
        <f t="shared" si="0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343</v>
      </c>
      <c r="C63" s="61" t="s">
        <v>344</v>
      </c>
      <c r="D63" s="62"/>
      <c r="E63" s="83">
        <f t="shared" si="0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350</v>
      </c>
      <c r="C64" s="61" t="s">
        <v>351</v>
      </c>
      <c r="D64" s="62"/>
      <c r="E64" s="83">
        <f t="shared" si="0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371</v>
      </c>
      <c r="C65" s="61" t="s">
        <v>372</v>
      </c>
      <c r="D65" s="62"/>
      <c r="E65" s="83">
        <f t="shared" si="0"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394</v>
      </c>
      <c r="C66" s="61" t="s">
        <v>395</v>
      </c>
      <c r="D66" s="62"/>
      <c r="E66" s="83">
        <f t="shared" si="0"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403</v>
      </c>
      <c r="C67" s="61" t="s">
        <v>404</v>
      </c>
      <c r="D67" s="62"/>
      <c r="E67" s="83">
        <f t="shared" si="0"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179</v>
      </c>
      <c r="C68" s="61" t="s">
        <v>180</v>
      </c>
      <c r="D68" s="62"/>
      <c r="E68" s="83">
        <f t="shared" si="0"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190</v>
      </c>
      <c r="C69" s="61" t="s">
        <v>191</v>
      </c>
      <c r="D69" s="62"/>
      <c r="E69" s="83">
        <f t="shared" si="0"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195</v>
      </c>
      <c r="C70" s="61" t="s">
        <v>196</v>
      </c>
      <c r="D70" s="62"/>
      <c r="E70" s="83">
        <f t="shared" si="0"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414</v>
      </c>
      <c r="C71" s="61" t="s">
        <v>415</v>
      </c>
      <c r="D71" s="62"/>
      <c r="E71" s="83">
        <f t="shared" si="0"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7" t="s">
        <v>19</v>
      </c>
      <c r="C72" s="68"/>
      <c r="D72" s="69"/>
      <c r="E72" s="84">
        <f t="shared" si="0"/>
      </c>
      <c r="F72" s="71">
        <f>SUM(F49:F71)</f>
        <v>0</v>
      </c>
      <c r="G72" s="80">
        <f>SUM(G49:G71)</f>
        <v>0</v>
      </c>
      <c r="H72" s="71">
        <f>SUM(H49:H71)</f>
        <v>0</v>
      </c>
      <c r="I72" s="80">
        <f>SUM(I49:I71)</f>
        <v>0</v>
      </c>
      <c r="J72" s="71">
        <f>SUM(J49:J71)</f>
        <v>0</v>
      </c>
    </row>
    <row r="74" ht="2.25" customHeight="1"/>
    <row r="75" ht="1.5" customHeight="1"/>
    <row r="76" ht="0.75" customHeight="1"/>
    <row r="77" ht="0.75" customHeight="1"/>
    <row r="78" ht="0.75" customHeight="1"/>
    <row r="79" spans="2:10" ht="18">
      <c r="B79" s="13" t="s">
        <v>30</v>
      </c>
      <c r="C79" s="45"/>
      <c r="D79" s="45"/>
      <c r="E79" s="45"/>
      <c r="F79" s="45"/>
      <c r="G79" s="45"/>
      <c r="H79" s="45"/>
      <c r="I79" s="45"/>
      <c r="J79" s="45"/>
    </row>
    <row r="81" spans="2:10" ht="12.75">
      <c r="B81" s="47" t="s">
        <v>31</v>
      </c>
      <c r="C81" s="48"/>
      <c r="D81" s="48"/>
      <c r="E81" s="85"/>
      <c r="F81" s="86"/>
      <c r="G81" s="51"/>
      <c r="H81" s="50" t="s">
        <v>17</v>
      </c>
      <c r="I81" s="1"/>
      <c r="J81" s="1"/>
    </row>
    <row r="82" spans="2:10" ht="12.75">
      <c r="B82" s="52" t="s">
        <v>421</v>
      </c>
      <c r="C82" s="53"/>
      <c r="D82" s="54"/>
      <c r="E82" s="87"/>
      <c r="F82" s="88"/>
      <c r="G82" s="57"/>
      <c r="H82" s="58">
        <v>0</v>
      </c>
      <c r="I82" s="1"/>
      <c r="J82" s="1"/>
    </row>
    <row r="83" spans="2:10" ht="12.75">
      <c r="B83" s="60" t="s">
        <v>422</v>
      </c>
      <c r="C83" s="61"/>
      <c r="D83" s="62"/>
      <c r="E83" s="89"/>
      <c r="F83" s="90"/>
      <c r="G83" s="65"/>
      <c r="H83" s="66">
        <v>0</v>
      </c>
      <c r="I83" s="1"/>
      <c r="J83" s="1"/>
    </row>
    <row r="84" spans="2:10" ht="12.75">
      <c r="B84" s="60" t="s">
        <v>423</v>
      </c>
      <c r="C84" s="61"/>
      <c r="D84" s="62"/>
      <c r="E84" s="89"/>
      <c r="F84" s="90"/>
      <c r="G84" s="65"/>
      <c r="H84" s="66">
        <v>0</v>
      </c>
      <c r="I84" s="1"/>
      <c r="J84" s="1"/>
    </row>
    <row r="85" spans="2:10" ht="12.75">
      <c r="B85" s="67" t="s">
        <v>19</v>
      </c>
      <c r="C85" s="68"/>
      <c r="D85" s="69"/>
      <c r="E85" s="91"/>
      <c r="F85" s="92"/>
      <c r="G85" s="80"/>
      <c r="H85" s="71">
        <f>SUM(H82:H84)</f>
        <v>0</v>
      </c>
      <c r="I85" s="1"/>
      <c r="J85" s="1"/>
    </row>
    <row r="86" spans="9:10" ht="12.75">
      <c r="I86" s="1"/>
      <c r="J86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9">
      <selection activeCell="C18" sqref="C1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101</v>
      </c>
      <c r="D2" s="97" t="s">
        <v>107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106</v>
      </c>
      <c r="B5" s="108"/>
      <c r="C5" s="109" t="s">
        <v>107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04"/>
      <c r="D8" s="304"/>
      <c r="E8" s="305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04"/>
      <c r="D9" s="304"/>
      <c r="E9" s="305"/>
      <c r="F9" s="103"/>
      <c r="G9" s="125"/>
      <c r="H9" s="126"/>
    </row>
    <row r="10" spans="1:8" ht="12.75">
      <c r="A10" s="120" t="s">
        <v>43</v>
      </c>
      <c r="B10" s="103"/>
      <c r="C10" s="304"/>
      <c r="D10" s="304"/>
      <c r="E10" s="304"/>
      <c r="F10" s="127"/>
      <c r="G10" s="128"/>
      <c r="H10" s="129"/>
    </row>
    <row r="11" spans="1:57" ht="13.5" customHeight="1">
      <c r="A11" s="120" t="s">
        <v>44</v>
      </c>
      <c r="B11" s="103"/>
      <c r="C11" s="304"/>
      <c r="D11" s="304"/>
      <c r="E11" s="304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01"/>
      <c r="D12" s="301"/>
      <c r="E12" s="301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v>0</v>
      </c>
      <c r="D15" s="148" t="str">
        <f>'so01 101 Rek'!A35</f>
        <v>Mimostaveništní doprava</v>
      </c>
      <c r="E15" s="149"/>
      <c r="F15" s="150"/>
      <c r="G15" s="147">
        <f>'so01 101 Rek'!I35</f>
        <v>0</v>
      </c>
    </row>
    <row r="16" spans="1:7" ht="15.75" customHeight="1">
      <c r="A16" s="145" t="s">
        <v>52</v>
      </c>
      <c r="B16" s="146" t="s">
        <v>53</v>
      </c>
      <c r="C16" s="147">
        <f>'so01 101 Rek'!F30</f>
        <v>0</v>
      </c>
      <c r="D16" s="100" t="str">
        <f>'so01 101 Rek'!A36</f>
        <v>Zařízení staveniště</v>
      </c>
      <c r="E16" s="151"/>
      <c r="F16" s="152"/>
      <c r="G16" s="147">
        <f>'so01 101 Rek'!I36</f>
        <v>0</v>
      </c>
    </row>
    <row r="17" spans="1:7" ht="15.75" customHeight="1">
      <c r="A17" s="145" t="s">
        <v>54</v>
      </c>
      <c r="B17" s="146" t="s">
        <v>55</v>
      </c>
      <c r="C17" s="147">
        <f>'so01 101 Rek'!H30</f>
        <v>0</v>
      </c>
      <c r="D17" s="100" t="str">
        <f>'so01 101 Rek'!A37</f>
        <v>Rezerva rozpočtu</v>
      </c>
      <c r="E17" s="151"/>
      <c r="F17" s="152"/>
      <c r="G17" s="147">
        <f>'so01 101 Rek'!I37</f>
        <v>0</v>
      </c>
    </row>
    <row r="18" spans="1:7" ht="15.75" customHeight="1">
      <c r="A18" s="153" t="s">
        <v>56</v>
      </c>
      <c r="B18" s="154" t="s">
        <v>57</v>
      </c>
      <c r="C18" s="147">
        <f>'so01 101 Rek'!G30</f>
        <v>0</v>
      </c>
      <c r="D18" s="100"/>
      <c r="E18" s="151"/>
      <c r="F18" s="152"/>
      <c r="G18" s="147"/>
    </row>
    <row r="19" spans="1:7" ht="15.75" customHeight="1">
      <c r="A19" s="155" t="s">
        <v>58</v>
      </c>
      <c r="B19" s="146"/>
      <c r="C19" s="147">
        <f>SUM(C15:C18)</f>
        <v>0</v>
      </c>
      <c r="D19" s="100"/>
      <c r="E19" s="151"/>
      <c r="F19" s="152"/>
      <c r="G19" s="147"/>
    </row>
    <row r="20" spans="1:7" ht="15.75" customHeight="1">
      <c r="A20" s="155"/>
      <c r="B20" s="146"/>
      <c r="C20" s="147"/>
      <c r="D20" s="100"/>
      <c r="E20" s="151"/>
      <c r="F20" s="152"/>
      <c r="G20" s="147"/>
    </row>
    <row r="21" spans="1:7" ht="15.75" customHeight="1">
      <c r="A21" s="155" t="s">
        <v>29</v>
      </c>
      <c r="B21" s="146"/>
      <c r="C21" s="147">
        <f>'so01 101 Rek'!I30</f>
        <v>0</v>
      </c>
      <c r="D21" s="100"/>
      <c r="E21" s="151"/>
      <c r="F21" s="152"/>
      <c r="G21" s="147"/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02" t="s">
        <v>61</v>
      </c>
      <c r="B23" s="303"/>
      <c r="C23" s="157">
        <f>C22+G23</f>
        <v>0</v>
      </c>
      <c r="D23" s="158" t="s">
        <v>62</v>
      </c>
      <c r="E23" s="159"/>
      <c r="F23" s="160"/>
      <c r="G23" s="147">
        <f>'so01 101 Rek'!H38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10</v>
      </c>
      <c r="D30" s="175" t="s">
        <v>70</v>
      </c>
      <c r="E30" s="177"/>
      <c r="F30" s="296">
        <f>C23-F32</f>
        <v>0</v>
      </c>
      <c r="G30" s="297"/>
    </row>
    <row r="31" spans="1:7" ht="12.75">
      <c r="A31" s="174" t="s">
        <v>71</v>
      </c>
      <c r="B31" s="175"/>
      <c r="C31" s="176">
        <f>C30</f>
        <v>10</v>
      </c>
      <c r="D31" s="175" t="s">
        <v>72</v>
      </c>
      <c r="E31" s="177"/>
      <c r="F31" s="296">
        <f>ROUND(PRODUCT(F30,C31/100),0)</f>
        <v>0</v>
      </c>
      <c r="G31" s="297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296">
        <v>0</v>
      </c>
      <c r="G32" s="297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296">
        <f>ROUND(PRODUCT(F32,C33/100),0)</f>
        <v>0</v>
      </c>
      <c r="G33" s="297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298">
        <f>ROUND(SUM(F30:F33),0)</f>
        <v>0</v>
      </c>
      <c r="G34" s="29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0"/>
      <c r="C37" s="300"/>
      <c r="D37" s="300"/>
      <c r="E37" s="300"/>
      <c r="F37" s="300"/>
      <c r="G37" s="300"/>
      <c r="H37" s="1" t="s">
        <v>1</v>
      </c>
    </row>
    <row r="38" spans="1:8" ht="12.75" customHeight="1">
      <c r="A38" s="184"/>
      <c r="B38" s="300"/>
      <c r="C38" s="300"/>
      <c r="D38" s="300"/>
      <c r="E38" s="300"/>
      <c r="F38" s="300"/>
      <c r="G38" s="300"/>
      <c r="H38" s="1" t="s">
        <v>1</v>
      </c>
    </row>
    <row r="39" spans="1:8" ht="12.75">
      <c r="A39" s="184"/>
      <c r="B39" s="300"/>
      <c r="C39" s="300"/>
      <c r="D39" s="300"/>
      <c r="E39" s="300"/>
      <c r="F39" s="300"/>
      <c r="G39" s="300"/>
      <c r="H39" s="1" t="s">
        <v>1</v>
      </c>
    </row>
    <row r="40" spans="1:8" ht="12.75">
      <c r="A40" s="184"/>
      <c r="B40" s="300"/>
      <c r="C40" s="300"/>
      <c r="D40" s="300"/>
      <c r="E40" s="300"/>
      <c r="F40" s="300"/>
      <c r="G40" s="300"/>
      <c r="H40" s="1" t="s">
        <v>1</v>
      </c>
    </row>
    <row r="41" spans="1:8" ht="12.75">
      <c r="A41" s="184"/>
      <c r="B41" s="300"/>
      <c r="C41" s="300"/>
      <c r="D41" s="300"/>
      <c r="E41" s="300"/>
      <c r="F41" s="300"/>
      <c r="G41" s="300"/>
      <c r="H41" s="1" t="s">
        <v>1</v>
      </c>
    </row>
    <row r="42" spans="1:8" ht="12.75">
      <c r="A42" s="184"/>
      <c r="B42" s="300"/>
      <c r="C42" s="300"/>
      <c r="D42" s="300"/>
      <c r="E42" s="300"/>
      <c r="F42" s="300"/>
      <c r="G42" s="300"/>
      <c r="H42" s="1" t="s">
        <v>1</v>
      </c>
    </row>
    <row r="43" spans="1:8" ht="12.75">
      <c r="A43" s="184"/>
      <c r="B43" s="300"/>
      <c r="C43" s="300"/>
      <c r="D43" s="300"/>
      <c r="E43" s="300"/>
      <c r="F43" s="300"/>
      <c r="G43" s="300"/>
      <c r="H43" s="1" t="s">
        <v>1</v>
      </c>
    </row>
    <row r="44" spans="1:8" ht="12.75" customHeight="1">
      <c r="A44" s="184"/>
      <c r="B44" s="300"/>
      <c r="C44" s="300"/>
      <c r="D44" s="300"/>
      <c r="E44" s="300"/>
      <c r="F44" s="300"/>
      <c r="G44" s="300"/>
      <c r="H44" s="1" t="s">
        <v>1</v>
      </c>
    </row>
    <row r="45" spans="1:8" ht="12.75" customHeight="1">
      <c r="A45" s="184"/>
      <c r="B45" s="300"/>
      <c r="C45" s="300"/>
      <c r="D45" s="300"/>
      <c r="E45" s="300"/>
      <c r="F45" s="300"/>
      <c r="G45" s="300"/>
      <c r="H45" s="1" t="s">
        <v>1</v>
      </c>
    </row>
    <row r="46" spans="2:7" ht="12.75">
      <c r="B46" s="295"/>
      <c r="C46" s="295"/>
      <c r="D46" s="295"/>
      <c r="E46" s="295"/>
      <c r="F46" s="295"/>
      <c r="G46" s="295"/>
    </row>
    <row r="47" spans="2:7" ht="12.75">
      <c r="B47" s="295"/>
      <c r="C47" s="295"/>
      <c r="D47" s="295"/>
      <c r="E47" s="295"/>
      <c r="F47" s="295"/>
      <c r="G47" s="295"/>
    </row>
    <row r="48" spans="2:7" ht="12.75">
      <c r="B48" s="295"/>
      <c r="C48" s="295"/>
      <c r="D48" s="295"/>
      <c r="E48" s="295"/>
      <c r="F48" s="295"/>
      <c r="G48" s="295"/>
    </row>
    <row r="49" spans="2:7" ht="12.75">
      <c r="B49" s="295"/>
      <c r="C49" s="295"/>
      <c r="D49" s="295"/>
      <c r="E49" s="295"/>
      <c r="F49" s="295"/>
      <c r="G49" s="295"/>
    </row>
    <row r="50" spans="2:7" ht="12.75">
      <c r="B50" s="295"/>
      <c r="C50" s="295"/>
      <c r="D50" s="295"/>
      <c r="E50" s="295"/>
      <c r="F50" s="295"/>
      <c r="G50" s="295"/>
    </row>
    <row r="51" spans="2:7" ht="12.75">
      <c r="B51" s="295"/>
      <c r="C51" s="295"/>
      <c r="D51" s="295"/>
      <c r="E51" s="295"/>
      <c r="F51" s="295"/>
      <c r="G51" s="295"/>
    </row>
  </sheetData>
  <sheetProtection/>
  <mergeCells count="18">
    <mergeCell ref="B46:G46"/>
    <mergeCell ref="B47:G47"/>
    <mergeCell ref="C12:E12"/>
    <mergeCell ref="A23:B23"/>
    <mergeCell ref="C8:E8"/>
    <mergeCell ref="C9:E9"/>
    <mergeCell ref="C10:E10"/>
    <mergeCell ref="C11:E11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9">
      <selection activeCell="E12" sqref="E1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6" t="s">
        <v>2</v>
      </c>
      <c r="B1" s="307"/>
      <c r="C1" s="185" t="s">
        <v>105</v>
      </c>
      <c r="D1" s="186"/>
      <c r="E1" s="187"/>
      <c r="F1" s="186"/>
      <c r="G1" s="188" t="s">
        <v>75</v>
      </c>
      <c r="H1" s="189">
        <v>101</v>
      </c>
      <c r="I1" s="190"/>
    </row>
    <row r="2" spans="1:9" ht="13.5" thickBot="1">
      <c r="A2" s="308" t="s">
        <v>76</v>
      </c>
      <c r="B2" s="309"/>
      <c r="C2" s="191" t="s">
        <v>108</v>
      </c>
      <c r="D2" s="192"/>
      <c r="E2" s="193"/>
      <c r="F2" s="192"/>
      <c r="G2" s="310" t="s">
        <v>107</v>
      </c>
      <c r="H2" s="311"/>
      <c r="I2" s="312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82" t="str">
        <f>'so01 101 Pol'!B7</f>
        <v>1</v>
      </c>
      <c r="B7" s="62" t="str">
        <f>'so01 101 Pol'!C7</f>
        <v>Zemní práce</v>
      </c>
      <c r="D7" s="203"/>
      <c r="E7" s="283">
        <v>0</v>
      </c>
      <c r="F7" s="284">
        <f>'so01 101 Pol'!BB17</f>
        <v>0</v>
      </c>
      <c r="G7" s="284">
        <f>'so01 101 Pol'!BC17</f>
        <v>0</v>
      </c>
      <c r="H7" s="284">
        <f>'so01 101 Pol'!BD17</f>
        <v>0</v>
      </c>
      <c r="I7" s="285">
        <f>'so01 101 Pol'!BE17</f>
        <v>0</v>
      </c>
    </row>
    <row r="8" spans="1:9" s="126" customFormat="1" ht="12.75">
      <c r="A8" s="282" t="str">
        <f>'so01 101 Pol'!B14</f>
        <v>2</v>
      </c>
      <c r="B8" s="62" t="str">
        <f>'so01 101 Pol'!C14</f>
        <v>Základy a zvláštní zakládání</v>
      </c>
      <c r="D8" s="203"/>
      <c r="E8" s="283">
        <v>0</v>
      </c>
      <c r="F8" s="284">
        <f>'so01 101 Pol'!BB30</f>
        <v>0</v>
      </c>
      <c r="G8" s="284">
        <f>'so01 101 Pol'!BC30</f>
        <v>0</v>
      </c>
      <c r="H8" s="284">
        <f>'so01 101 Pol'!BD30</f>
        <v>0</v>
      </c>
      <c r="I8" s="285">
        <f>'so01 101 Pol'!BE30</f>
        <v>0</v>
      </c>
    </row>
    <row r="9" spans="1:9" s="126" customFormat="1" ht="12.75">
      <c r="A9" s="282" t="str">
        <f>'so01 101 Pol'!B21</f>
        <v>5</v>
      </c>
      <c r="B9" s="62" t="str">
        <f>'so01 101 Pol'!C21</f>
        <v>Komunikace</v>
      </c>
      <c r="D9" s="203"/>
      <c r="E9" s="283">
        <f>'so01 101 Pol'!BA40</f>
        <v>0</v>
      </c>
      <c r="F9" s="284">
        <f>'so01 101 Pol'!BB40</f>
        <v>0</v>
      </c>
      <c r="G9" s="284">
        <f>'so01 101 Pol'!BC40</f>
        <v>0</v>
      </c>
      <c r="H9" s="284">
        <f>'so01 101 Pol'!BD40</f>
        <v>0</v>
      </c>
      <c r="I9" s="285">
        <f>'so01 101 Pol'!BE40</f>
        <v>0</v>
      </c>
    </row>
    <row r="10" spans="1:9" s="126" customFormat="1" ht="12.75">
      <c r="A10" s="282" t="str">
        <f>'so01 101 Pol'!B31</f>
        <v>61</v>
      </c>
      <c r="B10" s="62" t="str">
        <f>'so01 101 Pol'!C31</f>
        <v>Upravy povrchů vnitřní</v>
      </c>
      <c r="D10" s="203"/>
      <c r="E10" s="283">
        <f>'so01 101 Pol'!BA47</f>
        <v>0</v>
      </c>
      <c r="F10" s="284">
        <f>'so01 101 Pol'!BB47</f>
        <v>0</v>
      </c>
      <c r="G10" s="284">
        <f>'so01 101 Pol'!BC47</f>
        <v>0</v>
      </c>
      <c r="H10" s="284">
        <f>'so01 101 Pol'!BD47</f>
        <v>0</v>
      </c>
      <c r="I10" s="285">
        <f>'so01 101 Pol'!BE47</f>
        <v>0</v>
      </c>
    </row>
    <row r="11" spans="1:9" s="126" customFormat="1" ht="12.75">
      <c r="A11" s="282" t="str">
        <f>'so01 101 Pol'!B38</f>
        <v>62</v>
      </c>
      <c r="B11" s="62" t="str">
        <f>'so01 101 Pol'!C38</f>
        <v>Úpravy povrchů vnější</v>
      </c>
      <c r="D11" s="203"/>
      <c r="E11" s="283">
        <v>0</v>
      </c>
      <c r="F11" s="284">
        <f>'so01 101 Pol'!BB57</f>
        <v>0</v>
      </c>
      <c r="G11" s="284">
        <f>'so01 101 Pol'!BC57</f>
        <v>0</v>
      </c>
      <c r="H11" s="284">
        <f>'so01 101 Pol'!BD57</f>
        <v>0</v>
      </c>
      <c r="I11" s="285">
        <f>'so01 101 Pol'!BE57</f>
        <v>0</v>
      </c>
    </row>
    <row r="12" spans="1:9" s="126" customFormat="1" ht="12.75">
      <c r="A12" s="282" t="str">
        <f>'so01 101 Pol'!B47</f>
        <v>94</v>
      </c>
      <c r="B12" s="62" t="str">
        <f>'so01 101 Pol'!C47</f>
        <v>Lešení a stavební výtahy</v>
      </c>
      <c r="D12" s="203"/>
      <c r="E12" s="283">
        <f>'so01 101 Pol'!BA63</f>
        <v>0</v>
      </c>
      <c r="F12" s="284">
        <f>'so01 101 Pol'!BB63</f>
        <v>0</v>
      </c>
      <c r="G12" s="284">
        <f>'so01 101 Pol'!BC63</f>
        <v>0</v>
      </c>
      <c r="H12" s="284">
        <f>'so01 101 Pol'!BD63</f>
        <v>0</v>
      </c>
      <c r="I12" s="285">
        <f>'so01 101 Pol'!BE63</f>
        <v>0</v>
      </c>
    </row>
    <row r="13" spans="1:9" s="126" customFormat="1" ht="12.75">
      <c r="A13" s="282" t="str">
        <f>'so01 101 Pol'!B53</f>
        <v>95</v>
      </c>
      <c r="B13" s="62" t="str">
        <f>'so01 101 Pol'!C53</f>
        <v>Dokončovací konstrukce na pozemních stavbách</v>
      </c>
      <c r="D13" s="203"/>
      <c r="E13" s="283">
        <f>'so01 101 Pol'!BA66</f>
        <v>0</v>
      </c>
      <c r="F13" s="284">
        <f>'so01 101 Pol'!BB66</f>
        <v>0</v>
      </c>
      <c r="G13" s="284">
        <f>'so01 101 Pol'!BC66</f>
        <v>0</v>
      </c>
      <c r="H13" s="284">
        <f>'so01 101 Pol'!BD66</f>
        <v>0</v>
      </c>
      <c r="I13" s="285">
        <f>'so01 101 Pol'!BE66</f>
        <v>0</v>
      </c>
    </row>
    <row r="14" spans="1:9" s="126" customFormat="1" ht="12.75">
      <c r="A14" s="282" t="str">
        <f>'so01 101 Pol'!B56</f>
        <v>99</v>
      </c>
      <c r="B14" s="62" t="str">
        <f>'so01 101 Pol'!C56</f>
        <v>Staveništní přesun hmot</v>
      </c>
      <c r="D14" s="203"/>
      <c r="E14" s="283">
        <f>'so01 101 Pol'!BA69</f>
        <v>0</v>
      </c>
      <c r="F14" s="284">
        <f>'so01 101 Pol'!BB69</f>
        <v>0</v>
      </c>
      <c r="G14" s="284">
        <f>'so01 101 Pol'!BC69</f>
        <v>0</v>
      </c>
      <c r="H14" s="284">
        <f>'so01 101 Pol'!BD69</f>
        <v>0</v>
      </c>
      <c r="I14" s="285">
        <f>'so01 101 Pol'!BE69</f>
        <v>0</v>
      </c>
    </row>
    <row r="15" spans="1:9" s="126" customFormat="1" ht="12.75">
      <c r="A15" s="282" t="str">
        <f>'so01 101 Pol'!B59</f>
        <v>711</v>
      </c>
      <c r="B15" s="62" t="str">
        <f>'so01 101 Pol'!C59</f>
        <v>Izolace proti vodě</v>
      </c>
      <c r="D15" s="203"/>
      <c r="E15" s="283">
        <f>'so01 101 Pol'!BA76</f>
        <v>0</v>
      </c>
      <c r="F15" s="284">
        <f>'so01 101 Pol'!BB76</f>
        <v>0</v>
      </c>
      <c r="G15" s="284">
        <f>'so01 101 Pol'!BC76</f>
        <v>0</v>
      </c>
      <c r="H15" s="284">
        <f>'so01 101 Pol'!BD76</f>
        <v>0</v>
      </c>
      <c r="I15" s="285">
        <f>'so01 101 Pol'!BE76</f>
        <v>0</v>
      </c>
    </row>
    <row r="16" spans="1:9" s="126" customFormat="1" ht="12.75">
      <c r="A16" s="282" t="str">
        <f>'so01 101 Pol'!B66</f>
        <v>713</v>
      </c>
      <c r="B16" s="62" t="str">
        <f>'so01 101 Pol'!C66</f>
        <v>Izolace tepelné</v>
      </c>
      <c r="D16" s="203"/>
      <c r="E16" s="283">
        <f>'so01 101 Pol'!BA88</f>
        <v>0</v>
      </c>
      <c r="F16" s="284">
        <f>'so01 101 Pol'!BB88</f>
        <v>0</v>
      </c>
      <c r="G16" s="284">
        <f>'so01 101 Pol'!BC88</f>
        <v>0</v>
      </c>
      <c r="H16" s="284">
        <f>'so01 101 Pol'!BD88</f>
        <v>0</v>
      </c>
      <c r="I16" s="285">
        <f>'so01 101 Pol'!BE88</f>
        <v>0</v>
      </c>
    </row>
    <row r="17" spans="1:9" s="126" customFormat="1" ht="12.75">
      <c r="A17" s="282" t="str">
        <f>'so01 101 Pol'!B78</f>
        <v>720</v>
      </c>
      <c r="B17" s="62" t="str">
        <f>'so01 101 Pol'!C78</f>
        <v>Zdravotechnická instalace</v>
      </c>
      <c r="D17" s="203"/>
      <c r="E17" s="283">
        <f>'so01 101 Pol'!BA91</f>
        <v>0</v>
      </c>
      <c r="F17" s="284">
        <f>'so01 101 Pol'!BB91</f>
        <v>0</v>
      </c>
      <c r="G17" s="284">
        <f>'so01 101 Pol'!BC91</f>
        <v>0</v>
      </c>
      <c r="H17" s="284">
        <f>'so01 101 Pol'!BD91</f>
        <v>0</v>
      </c>
      <c r="I17" s="285">
        <f>'so01 101 Pol'!BE91</f>
        <v>0</v>
      </c>
    </row>
    <row r="18" spans="1:9" s="126" customFormat="1" ht="12.75">
      <c r="A18" s="282" t="str">
        <f>'so01 101 Pol'!B81</f>
        <v>730</v>
      </c>
      <c r="B18" s="62" t="str">
        <f>'so01 101 Pol'!C81</f>
        <v>Ústřední vytápění</v>
      </c>
      <c r="D18" s="203"/>
      <c r="E18" s="283">
        <f>'so01 101 Pol'!BA94</f>
        <v>0</v>
      </c>
      <c r="F18" s="284">
        <f>'so01 101 Pol'!BB94</f>
        <v>0</v>
      </c>
      <c r="G18" s="284">
        <f>'so01 101 Pol'!BC94</f>
        <v>0</v>
      </c>
      <c r="H18" s="284">
        <f>'so01 101 Pol'!BD94</f>
        <v>0</v>
      </c>
      <c r="I18" s="285">
        <f>'so01 101 Pol'!BE94</f>
        <v>0</v>
      </c>
    </row>
    <row r="19" spans="1:9" s="126" customFormat="1" ht="12.75">
      <c r="A19" s="282" t="str">
        <f>'so01 101 Pol'!B84</f>
        <v>762</v>
      </c>
      <c r="B19" s="62" t="str">
        <f>'so01 101 Pol'!C84</f>
        <v>Konstrukce tesařské</v>
      </c>
      <c r="D19" s="203"/>
      <c r="E19" s="283">
        <f>'so01 101 Pol'!BA106</f>
        <v>0</v>
      </c>
      <c r="F19" s="284">
        <f>'so01 101 Pol'!BB106</f>
        <v>0</v>
      </c>
      <c r="G19" s="284">
        <f>'so01 101 Pol'!BC106</f>
        <v>0</v>
      </c>
      <c r="H19" s="284">
        <f>'so01 101 Pol'!BD106</f>
        <v>0</v>
      </c>
      <c r="I19" s="285">
        <f>'so01 101 Pol'!BE106</f>
        <v>0</v>
      </c>
    </row>
    <row r="20" spans="1:9" s="126" customFormat="1" ht="12.75">
      <c r="A20" s="282" t="str">
        <f>'so01 101 Pol'!B96</f>
        <v>763</v>
      </c>
      <c r="B20" s="62" t="str">
        <f>'so01 101 Pol'!C96</f>
        <v>Dřevostavby</v>
      </c>
      <c r="D20" s="203"/>
      <c r="E20" s="283">
        <f>'so01 101 Pol'!BA114</f>
        <v>0</v>
      </c>
      <c r="F20" s="284">
        <f>'so01 101 Pol'!BB114</f>
        <v>0</v>
      </c>
      <c r="G20" s="284">
        <f>'so01 101 Pol'!BC114</f>
        <v>0</v>
      </c>
      <c r="H20" s="284">
        <f>'so01 101 Pol'!BD114</f>
        <v>0</v>
      </c>
      <c r="I20" s="285">
        <f>'so01 101 Pol'!BE114</f>
        <v>0</v>
      </c>
    </row>
    <row r="21" spans="1:9" s="126" customFormat="1" ht="12.75">
      <c r="A21" s="282" t="str">
        <f>'so01 101 Pol'!B104</f>
        <v>764</v>
      </c>
      <c r="B21" s="62" t="str">
        <f>'so01 101 Pol'!C104</f>
        <v>Konstrukce klempířské</v>
      </c>
      <c r="D21" s="203"/>
      <c r="E21" s="283">
        <f>'so01 101 Pol'!BA124</f>
        <v>0</v>
      </c>
      <c r="F21" s="284">
        <f>'so01 101 Pol'!BB124</f>
        <v>0</v>
      </c>
      <c r="G21" s="284">
        <f>'so01 101 Pol'!BC124</f>
        <v>0</v>
      </c>
      <c r="H21" s="284">
        <f>'so01 101 Pol'!BD124</f>
        <v>0</v>
      </c>
      <c r="I21" s="285">
        <f>'so01 101 Pol'!BE124</f>
        <v>0</v>
      </c>
    </row>
    <row r="22" spans="1:9" s="126" customFormat="1" ht="12.75">
      <c r="A22" s="282" t="str">
        <f>'so01 101 Pol'!B114</f>
        <v>765</v>
      </c>
      <c r="B22" s="62" t="str">
        <f>'so01 101 Pol'!C114</f>
        <v>Krytiny tvrdé</v>
      </c>
      <c r="D22" s="203"/>
      <c r="E22" s="283">
        <f>'so01 101 Pol'!BA128</f>
        <v>0</v>
      </c>
      <c r="F22" s="284">
        <f>'so01 101 Pol'!BB128</f>
        <v>0</v>
      </c>
      <c r="G22" s="284">
        <f>'so01 101 Pol'!BC128</f>
        <v>0</v>
      </c>
      <c r="H22" s="284">
        <f>'so01 101 Pol'!BD128</f>
        <v>0</v>
      </c>
      <c r="I22" s="285">
        <f>'so01 101 Pol'!BE128</f>
        <v>0</v>
      </c>
    </row>
    <row r="23" spans="1:9" s="126" customFormat="1" ht="12.75">
      <c r="A23" s="282" t="str">
        <f>'so01 101 Pol'!B118</f>
        <v>766</v>
      </c>
      <c r="B23" s="62" t="str">
        <f>'so01 101 Pol'!C118</f>
        <v>Konstrukce truhlářské</v>
      </c>
      <c r="D23" s="203"/>
      <c r="E23" s="283">
        <f>'so01 101 Pol'!BA152</f>
        <v>0</v>
      </c>
      <c r="F23" s="284">
        <v>0</v>
      </c>
      <c r="G23" s="284">
        <f>'so01 101 Pol'!BC152</f>
        <v>0</v>
      </c>
      <c r="H23" s="284">
        <f>'so01 101 Pol'!BD152</f>
        <v>0</v>
      </c>
      <c r="I23" s="285">
        <f>'so01 101 Pol'!BE152</f>
        <v>0</v>
      </c>
    </row>
    <row r="24" spans="1:9" s="126" customFormat="1" ht="12.75">
      <c r="A24" s="282" t="str">
        <f>'so01 101 Pol'!B135</f>
        <v>769</v>
      </c>
      <c r="B24" s="62" t="str">
        <f>'so01 101 Pol'!C135</f>
        <v>Otvorové prvky z plastu</v>
      </c>
      <c r="D24" s="203"/>
      <c r="E24" s="283">
        <f>'so01 101 Pol'!BA156</f>
        <v>0</v>
      </c>
      <c r="F24" s="284">
        <f>'so01 101 Pol'!BB156</f>
        <v>0</v>
      </c>
      <c r="G24" s="284">
        <f>'so01 101 Pol'!BC156</f>
        <v>0</v>
      </c>
      <c r="H24" s="284">
        <f>'so01 101 Pol'!BD156</f>
        <v>0</v>
      </c>
      <c r="I24" s="285">
        <f>'so01 101 Pol'!BE156</f>
        <v>0</v>
      </c>
    </row>
    <row r="25" spans="1:9" s="126" customFormat="1" ht="12.75">
      <c r="A25" s="282" t="str">
        <f>'so01 101 Pol'!B139</f>
        <v>776</v>
      </c>
      <c r="B25" s="62" t="str">
        <f>'so01 101 Pol'!C139</f>
        <v>Podlahy povlakové</v>
      </c>
      <c r="D25" s="203"/>
      <c r="E25" s="283">
        <f>'so01 101 Pol'!BA168</f>
        <v>0</v>
      </c>
      <c r="F25" s="284">
        <v>0</v>
      </c>
      <c r="G25" s="284">
        <f>'so01 101 Pol'!BC168</f>
        <v>0</v>
      </c>
      <c r="H25" s="284">
        <f>'so01 101 Pol'!BD168</f>
        <v>0</v>
      </c>
      <c r="I25" s="285">
        <f>'so01 101 Pol'!BE168</f>
        <v>0</v>
      </c>
    </row>
    <row r="26" spans="1:9" s="126" customFormat="1" ht="12.75">
      <c r="A26" s="282" t="str">
        <f>'so01 101 Pol'!B150</f>
        <v>781</v>
      </c>
      <c r="B26" s="62" t="str">
        <f>'so01 101 Pol'!C150</f>
        <v>Obklady keramické</v>
      </c>
      <c r="D26" s="203"/>
      <c r="E26" s="283">
        <f>'so01 101 Pol'!BA180</f>
        <v>0</v>
      </c>
      <c r="F26" s="284">
        <f>'so01 101 Pol'!BB180</f>
        <v>0</v>
      </c>
      <c r="G26" s="284">
        <f>'so01 101 Pol'!BC180</f>
        <v>0</v>
      </c>
      <c r="H26" s="284">
        <f>'so01 101 Pol'!BD180</f>
        <v>0</v>
      </c>
      <c r="I26" s="285">
        <f>'so01 101 Pol'!BE180</f>
        <v>0</v>
      </c>
    </row>
    <row r="27" spans="1:9" s="126" customFormat="1" ht="12.75">
      <c r="A27" s="282" t="str">
        <f>'so01 101 Pol'!B162</f>
        <v>783</v>
      </c>
      <c r="B27" s="62" t="str">
        <f>'so01 101 Pol'!C162</f>
        <v>Nátěry</v>
      </c>
      <c r="D27" s="203"/>
      <c r="E27" s="283">
        <f>'so01 101 Pol'!BA185</f>
        <v>0</v>
      </c>
      <c r="F27" s="284">
        <f>'so01 101 Pol'!BB185</f>
        <v>0</v>
      </c>
      <c r="G27" s="284">
        <f>'so01 101 Pol'!BC185</f>
        <v>0</v>
      </c>
      <c r="H27" s="284">
        <f>'so01 101 Pol'!BD185</f>
        <v>0</v>
      </c>
      <c r="I27" s="285">
        <f>'so01 101 Pol'!BE185</f>
        <v>0</v>
      </c>
    </row>
    <row r="28" spans="1:9" s="126" customFormat="1" ht="12.75">
      <c r="A28" s="282" t="str">
        <f>'so01 101 Pol'!B167</f>
        <v>784</v>
      </c>
      <c r="B28" s="62" t="str">
        <f>'so01 101 Pol'!C167</f>
        <v>Malby</v>
      </c>
      <c r="D28" s="203"/>
      <c r="E28" s="283">
        <f>'so01 101 Pol'!BA191</f>
        <v>0</v>
      </c>
      <c r="F28" s="284">
        <f>'so01 101 Pol'!BB191</f>
        <v>0</v>
      </c>
      <c r="G28" s="284">
        <f>'so01 101 Pol'!BC191</f>
        <v>0</v>
      </c>
      <c r="H28" s="284">
        <f>'so01 101 Pol'!BD191</f>
        <v>0</v>
      </c>
      <c r="I28" s="285">
        <f>'so01 101 Pol'!BE191</f>
        <v>0</v>
      </c>
    </row>
    <row r="29" spans="1:9" s="126" customFormat="1" ht="13.5" thickBot="1">
      <c r="A29" s="282" t="str">
        <f>'so01 101 Pol'!B173</f>
        <v>M21</v>
      </c>
      <c r="B29" s="62" t="str">
        <f>'so01 101 Pol'!C173</f>
        <v>Elektromontáže</v>
      </c>
      <c r="D29" s="203"/>
      <c r="E29" s="283">
        <f>'so01 101 Pol'!BA195</f>
        <v>0</v>
      </c>
      <c r="F29" s="284">
        <f>'so01 101 Pol'!BB195</f>
        <v>0</v>
      </c>
      <c r="G29" s="284">
        <f>'so01 101 Pol'!BC195</f>
        <v>0</v>
      </c>
      <c r="H29" s="284">
        <f>'so01 101 Pol'!BD195</f>
        <v>0</v>
      </c>
      <c r="I29" s="285">
        <f>'so01 101 Pol'!BE195</f>
        <v>0</v>
      </c>
    </row>
    <row r="30" spans="1:9" s="14" customFormat="1" ht="13.5" thickBot="1">
      <c r="A30" s="204"/>
      <c r="B30" s="205" t="s">
        <v>79</v>
      </c>
      <c r="C30" s="205"/>
      <c r="D30" s="206"/>
      <c r="E30" s="207">
        <f>SUM(E7:E29)</f>
        <v>0</v>
      </c>
      <c r="F30" s="208">
        <f>SUM(F7:F29)</f>
        <v>0</v>
      </c>
      <c r="G30" s="208">
        <f>SUM(G7:G29)</f>
        <v>0</v>
      </c>
      <c r="H30" s="208">
        <f>SUM(H7:H29)</f>
        <v>0</v>
      </c>
      <c r="I30" s="209">
        <f>SUM(I7:I29)</f>
        <v>0</v>
      </c>
    </row>
    <row r="31" spans="1:9" ht="12.75">
      <c r="A31" s="126"/>
      <c r="B31" s="126"/>
      <c r="C31" s="126"/>
      <c r="D31" s="126"/>
      <c r="E31" s="126"/>
      <c r="F31" s="126"/>
      <c r="G31" s="126"/>
      <c r="H31" s="126"/>
      <c r="I31" s="126"/>
    </row>
    <row r="32" spans="1:57" ht="19.5" customHeight="1">
      <c r="A32" s="195" t="s">
        <v>80</v>
      </c>
      <c r="B32" s="195"/>
      <c r="C32" s="195"/>
      <c r="D32" s="195"/>
      <c r="E32" s="195"/>
      <c r="F32" s="195"/>
      <c r="G32" s="210"/>
      <c r="H32" s="195"/>
      <c r="I32" s="195"/>
      <c r="BA32" s="132"/>
      <c r="BB32" s="132"/>
      <c r="BC32" s="132"/>
      <c r="BD32" s="132"/>
      <c r="BE32" s="132"/>
    </row>
    <row r="33" ht="13.5" thickBot="1"/>
    <row r="34" spans="1:9" ht="12.75">
      <c r="A34" s="161" t="s">
        <v>81</v>
      </c>
      <c r="B34" s="162"/>
      <c r="C34" s="162"/>
      <c r="D34" s="211"/>
      <c r="E34" s="212" t="s">
        <v>82</v>
      </c>
      <c r="F34" s="213" t="s">
        <v>12</v>
      </c>
      <c r="G34" s="214" t="s">
        <v>83</v>
      </c>
      <c r="H34" s="215"/>
      <c r="I34" s="216" t="s">
        <v>82</v>
      </c>
    </row>
    <row r="35" spans="1:53" ht="12.75">
      <c r="A35" s="155" t="s">
        <v>421</v>
      </c>
      <c r="B35" s="146"/>
      <c r="C35" s="146"/>
      <c r="D35" s="217"/>
      <c r="E35" s="218"/>
      <c r="F35" s="219">
        <v>1.5</v>
      </c>
      <c r="G35" s="220">
        <v>0</v>
      </c>
      <c r="H35" s="221"/>
      <c r="I35" s="222">
        <f>E35+F35*G35/100</f>
        <v>0</v>
      </c>
      <c r="BA35" s="1">
        <v>2</v>
      </c>
    </row>
    <row r="36" spans="1:53" ht="12.75">
      <c r="A36" s="155" t="s">
        <v>422</v>
      </c>
      <c r="B36" s="146"/>
      <c r="C36" s="146"/>
      <c r="D36" s="217"/>
      <c r="E36" s="218"/>
      <c r="F36" s="219">
        <v>2.3</v>
      </c>
      <c r="G36" s="220">
        <v>0</v>
      </c>
      <c r="H36" s="221"/>
      <c r="I36" s="222">
        <f>E36+F36*G36/100</f>
        <v>0</v>
      </c>
      <c r="BA36" s="1">
        <v>2</v>
      </c>
    </row>
    <row r="37" spans="1:53" ht="12.75">
      <c r="A37" s="155" t="s">
        <v>423</v>
      </c>
      <c r="B37" s="146"/>
      <c r="C37" s="146"/>
      <c r="D37" s="217"/>
      <c r="E37" s="218"/>
      <c r="F37" s="219">
        <v>0</v>
      </c>
      <c r="G37" s="220">
        <v>0</v>
      </c>
      <c r="H37" s="221"/>
      <c r="I37" s="222">
        <f>E37+F37*G37/100</f>
        <v>0</v>
      </c>
      <c r="BA37" s="1">
        <v>2</v>
      </c>
    </row>
    <row r="38" spans="1:9" ht="13.5" thickBot="1">
      <c r="A38" s="223"/>
      <c r="B38" s="224" t="s">
        <v>84</v>
      </c>
      <c r="C38" s="225"/>
      <c r="D38" s="226"/>
      <c r="E38" s="227"/>
      <c r="F38" s="228"/>
      <c r="G38" s="228"/>
      <c r="H38" s="313">
        <f>SUM(I35:I37)</f>
        <v>0</v>
      </c>
      <c r="I38" s="314"/>
    </row>
    <row r="40" spans="2:9" ht="12.75">
      <c r="B40" s="14"/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49"/>
  <sheetViews>
    <sheetView showGridLines="0" showZeros="0" zoomScaleSheetLayoutView="100" zoomScalePageLayoutView="0" workbookViewId="0" topLeftCell="A76">
      <selection activeCell="B19" sqref="B19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15" t="s">
        <v>102</v>
      </c>
      <c r="B1" s="315"/>
      <c r="C1" s="315"/>
      <c r="D1" s="315"/>
      <c r="E1" s="315"/>
      <c r="F1" s="315"/>
      <c r="G1" s="315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06" t="s">
        <v>2</v>
      </c>
      <c r="B3" s="307"/>
      <c r="C3" s="185" t="s">
        <v>105</v>
      </c>
      <c r="D3" s="186"/>
      <c r="E3" s="235" t="s">
        <v>85</v>
      </c>
      <c r="F3" s="236">
        <f>'so01 101 Rek'!H1</f>
        <v>101</v>
      </c>
      <c r="G3" s="237"/>
    </row>
    <row r="4" spans="1:7" ht="13.5" thickBot="1">
      <c r="A4" s="316" t="s">
        <v>76</v>
      </c>
      <c r="B4" s="309"/>
      <c r="C4" s="191" t="s">
        <v>108</v>
      </c>
      <c r="D4" s="192"/>
      <c r="E4" s="317" t="str">
        <f>'so01 101 Rek'!G2</f>
        <v>Stavební část</v>
      </c>
      <c r="F4" s="318"/>
      <c r="G4" s="319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110</v>
      </c>
      <c r="C8" s="259" t="s">
        <v>111</v>
      </c>
      <c r="D8" s="260" t="s">
        <v>112</v>
      </c>
      <c r="E8" s="261">
        <v>72.5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80" ht="12.75">
      <c r="A9" s="257">
        <v>2</v>
      </c>
      <c r="B9" s="258" t="s">
        <v>115</v>
      </c>
      <c r="C9" s="259" t="s">
        <v>116</v>
      </c>
      <c r="D9" s="260" t="s">
        <v>112</v>
      </c>
      <c r="E9" s="261">
        <v>72.5</v>
      </c>
      <c r="F9" s="261">
        <v>0</v>
      </c>
      <c r="G9" s="262">
        <f>E9*F9</f>
        <v>0</v>
      </c>
      <c r="H9" s="263">
        <v>0</v>
      </c>
      <c r="I9" s="264" t="e">
        <f>#REF!*H9</f>
        <v>#REF!</v>
      </c>
      <c r="J9" s="263">
        <v>0</v>
      </c>
      <c r="K9" s="264" t="e">
        <f>#REF!*J9</f>
        <v>#REF!</v>
      </c>
      <c r="O9" s="256">
        <v>2</v>
      </c>
      <c r="AA9" s="231">
        <v>1</v>
      </c>
      <c r="AB9" s="231">
        <v>1</v>
      </c>
      <c r="AC9" s="231">
        <v>1</v>
      </c>
      <c r="AZ9" s="231">
        <v>1</v>
      </c>
      <c r="BA9" s="231" t="e">
        <f>IF(AZ9=1,#REF!,0)</f>
        <v>#REF!</v>
      </c>
      <c r="BB9" s="231">
        <f>IF(AZ9=2,#REF!,0)</f>
        <v>0</v>
      </c>
      <c r="BC9" s="231">
        <f>IF(AZ9=3,#REF!,0)</f>
        <v>0</v>
      </c>
      <c r="BD9" s="231">
        <f>IF(AZ9=4,#REF!,0)</f>
        <v>0</v>
      </c>
      <c r="BE9" s="231">
        <f>IF(AZ9=5,#REF!,0)</f>
        <v>0</v>
      </c>
      <c r="CA9" s="256">
        <v>1</v>
      </c>
      <c r="CB9" s="256">
        <v>1</v>
      </c>
    </row>
    <row r="10" spans="1:80" ht="12.75">
      <c r="A10" s="257">
        <v>3</v>
      </c>
      <c r="B10" s="258" t="s">
        <v>117</v>
      </c>
      <c r="C10" s="259" t="s">
        <v>118</v>
      </c>
      <c r="D10" s="260" t="s">
        <v>112</v>
      </c>
      <c r="E10" s="261">
        <v>39.9</v>
      </c>
      <c r="F10" s="261">
        <v>0</v>
      </c>
      <c r="G10" s="262">
        <f>E10*F10</f>
        <v>0</v>
      </c>
      <c r="H10" s="263">
        <v>0</v>
      </c>
      <c r="I10" s="264" t="e">
        <f>#REF!*H10</f>
        <v>#REF!</v>
      </c>
      <c r="J10" s="263">
        <v>0</v>
      </c>
      <c r="K10" s="264" t="e">
        <f>#REF!*J10</f>
        <v>#REF!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 t="e">
        <f>IF(AZ10=1,#REF!,0)</f>
        <v>#REF!</v>
      </c>
      <c r="BB10" s="231">
        <f>IF(AZ10=2,#REF!,0)</f>
        <v>0</v>
      </c>
      <c r="BC10" s="231">
        <f>IF(AZ10=3,#REF!,0)</f>
        <v>0</v>
      </c>
      <c r="BD10" s="231">
        <f>IF(AZ10=4,#REF!,0)</f>
        <v>0</v>
      </c>
      <c r="BE10" s="231">
        <f>IF(AZ10=5,#REF!,0)</f>
        <v>0</v>
      </c>
      <c r="CA10" s="256">
        <v>1</v>
      </c>
      <c r="CB10" s="256">
        <v>1</v>
      </c>
    </row>
    <row r="11" spans="1:80" ht="12.75">
      <c r="A11" s="257">
        <v>4</v>
      </c>
      <c r="B11" s="258" t="s">
        <v>119</v>
      </c>
      <c r="C11" s="259" t="s">
        <v>120</v>
      </c>
      <c r="D11" s="260" t="s">
        <v>121</v>
      </c>
      <c r="E11" s="261">
        <v>290</v>
      </c>
      <c r="F11" s="261">
        <v>0</v>
      </c>
      <c r="G11" s="262">
        <f>E11*F11</f>
        <v>0</v>
      </c>
      <c r="H11" s="263">
        <v>0</v>
      </c>
      <c r="I11" s="264" t="e">
        <f>#REF!*H11</f>
        <v>#REF!</v>
      </c>
      <c r="J11" s="263">
        <v>0</v>
      </c>
      <c r="K11" s="264" t="e">
        <f>#REF!*J11</f>
        <v>#REF!</v>
      </c>
      <c r="O11" s="256">
        <v>2</v>
      </c>
      <c r="AA11" s="231">
        <v>1</v>
      </c>
      <c r="AB11" s="231">
        <v>1</v>
      </c>
      <c r="AC11" s="231">
        <v>1</v>
      </c>
      <c r="AZ11" s="231">
        <v>1</v>
      </c>
      <c r="BA11" s="231" t="e">
        <f>IF(AZ11=1,#REF!,0)</f>
        <v>#REF!</v>
      </c>
      <c r="BB11" s="231">
        <f>IF(AZ11=2,#REF!,0)</f>
        <v>0</v>
      </c>
      <c r="BC11" s="231">
        <f>IF(AZ11=3,#REF!,0)</f>
        <v>0</v>
      </c>
      <c r="BD11" s="231">
        <f>IF(AZ11=4,#REF!,0)</f>
        <v>0</v>
      </c>
      <c r="BE11" s="231">
        <f>IF(AZ11=5,#REF!,0)</f>
        <v>0</v>
      </c>
      <c r="CA11" s="256">
        <v>1</v>
      </c>
      <c r="CB11" s="256">
        <v>1</v>
      </c>
    </row>
    <row r="12" spans="1:80" ht="12.75">
      <c r="A12" s="257">
        <v>5</v>
      </c>
      <c r="B12" s="258" t="s">
        <v>122</v>
      </c>
      <c r="C12" s="259" t="s">
        <v>123</v>
      </c>
      <c r="D12" s="260" t="s">
        <v>121</v>
      </c>
      <c r="E12" s="261">
        <v>290</v>
      </c>
      <c r="F12" s="261">
        <v>0</v>
      </c>
      <c r="G12" s="262">
        <f>E12*F12</f>
        <v>0</v>
      </c>
      <c r="H12" s="263">
        <v>0</v>
      </c>
      <c r="I12" s="264" t="e">
        <f>#REF!*H12</f>
        <v>#REF!</v>
      </c>
      <c r="J12" s="263">
        <v>0</v>
      </c>
      <c r="K12" s="264" t="e">
        <f>#REF!*J12</f>
        <v>#REF!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 t="e">
        <f>IF(AZ12=1,#REF!,0)</f>
        <v>#REF!</v>
      </c>
      <c r="BB12" s="231">
        <f>IF(AZ12=2,#REF!,0)</f>
        <v>0</v>
      </c>
      <c r="BC12" s="231">
        <f>IF(AZ12=3,#REF!,0)</f>
        <v>0</v>
      </c>
      <c r="BD12" s="231">
        <f>IF(AZ12=4,#REF!,0)</f>
        <v>0</v>
      </c>
      <c r="BE12" s="231">
        <f>IF(AZ12=5,#REF!,0)</f>
        <v>0</v>
      </c>
      <c r="CA12" s="256">
        <v>1</v>
      </c>
      <c r="CB12" s="256">
        <v>1</v>
      </c>
    </row>
    <row r="13" spans="1:80" ht="12.75">
      <c r="A13" s="266"/>
      <c r="B13" s="267" t="s">
        <v>100</v>
      </c>
      <c r="C13" s="268" t="s">
        <v>109</v>
      </c>
      <c r="D13" s="269"/>
      <c r="E13" s="270"/>
      <c r="F13" s="271"/>
      <c r="G13" s="272">
        <f>SUM(G7:G12)</f>
        <v>0</v>
      </c>
      <c r="H13" s="263">
        <v>0</v>
      </c>
      <c r="I13" s="264">
        <f>E9*H13</f>
        <v>0</v>
      </c>
      <c r="J13" s="263">
        <v>0</v>
      </c>
      <c r="K13" s="264">
        <f>E9*J13</f>
        <v>0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IF(AZ13=1,G9,0)</f>
        <v>0</v>
      </c>
      <c r="BB13" s="231">
        <f>IF(AZ13=2,G9,0)</f>
        <v>0</v>
      </c>
      <c r="BC13" s="231">
        <f>IF(AZ13=3,G9,0)</f>
        <v>0</v>
      </c>
      <c r="BD13" s="231">
        <f>IF(AZ13=4,G9,0)</f>
        <v>0</v>
      </c>
      <c r="BE13" s="231">
        <f>IF(AZ13=5,G9,0)</f>
        <v>0</v>
      </c>
      <c r="CA13" s="256">
        <v>1</v>
      </c>
      <c r="CB13" s="256">
        <v>1</v>
      </c>
    </row>
    <row r="14" spans="1:80" ht="12.75">
      <c r="A14" s="246" t="s">
        <v>97</v>
      </c>
      <c r="B14" s="247" t="s">
        <v>124</v>
      </c>
      <c r="C14" s="248" t="s">
        <v>125</v>
      </c>
      <c r="D14" s="249"/>
      <c r="E14" s="250"/>
      <c r="F14" s="250"/>
      <c r="G14" s="251"/>
      <c r="H14" s="263">
        <v>0</v>
      </c>
      <c r="I14" s="264">
        <f>E10*H14</f>
        <v>0</v>
      </c>
      <c r="J14" s="263">
        <v>0</v>
      </c>
      <c r="K14" s="264">
        <f>E10*J14</f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IF(AZ14=1,G10,0)</f>
        <v>0</v>
      </c>
      <c r="BB14" s="231">
        <f>IF(AZ14=2,G10,0)</f>
        <v>0</v>
      </c>
      <c r="BC14" s="231">
        <f>IF(AZ14=3,G10,0)</f>
        <v>0</v>
      </c>
      <c r="BD14" s="231">
        <f>IF(AZ14=4,G10,0)</f>
        <v>0</v>
      </c>
      <c r="BE14" s="231">
        <f>IF(AZ14=5,G10,0)</f>
        <v>0</v>
      </c>
      <c r="CA14" s="256">
        <v>1</v>
      </c>
      <c r="CB14" s="256">
        <v>1</v>
      </c>
    </row>
    <row r="15" spans="1:80" ht="12.75">
      <c r="A15" s="257">
        <v>6</v>
      </c>
      <c r="B15" s="258" t="s">
        <v>127</v>
      </c>
      <c r="C15" s="259" t="s">
        <v>128</v>
      </c>
      <c r="D15" s="260" t="s">
        <v>112</v>
      </c>
      <c r="E15" s="261">
        <v>16</v>
      </c>
      <c r="F15" s="261">
        <v>0</v>
      </c>
      <c r="G15" s="262">
        <f>E15*F15</f>
        <v>0</v>
      </c>
      <c r="H15" s="263">
        <v>0</v>
      </c>
      <c r="I15" s="264">
        <f>E11*H15</f>
        <v>0</v>
      </c>
      <c r="J15" s="263">
        <v>0</v>
      </c>
      <c r="K15" s="264">
        <f>E11*J15</f>
        <v>0</v>
      </c>
      <c r="O15" s="256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IF(AZ15=1,G11,0)</f>
        <v>0</v>
      </c>
      <c r="BB15" s="231">
        <f>IF(AZ15=2,G11,0)</f>
        <v>0</v>
      </c>
      <c r="BC15" s="231">
        <f>IF(AZ15=3,G11,0)</f>
        <v>0</v>
      </c>
      <c r="BD15" s="231">
        <f>IF(AZ15=4,G11,0)</f>
        <v>0</v>
      </c>
      <c r="BE15" s="231">
        <f>IF(AZ15=5,G11,0)</f>
        <v>0</v>
      </c>
      <c r="CA15" s="256">
        <v>1</v>
      </c>
      <c r="CB15" s="256">
        <v>1</v>
      </c>
    </row>
    <row r="16" spans="1:80" ht="12.75">
      <c r="A16" s="257">
        <v>7</v>
      </c>
      <c r="B16" s="258" t="s">
        <v>129</v>
      </c>
      <c r="C16" s="259" t="s">
        <v>447</v>
      </c>
      <c r="D16" s="260" t="s">
        <v>146</v>
      </c>
      <c r="E16" s="261">
        <v>40</v>
      </c>
      <c r="F16" s="261">
        <v>0</v>
      </c>
      <c r="G16" s="262">
        <f>E16*F16</f>
        <v>0</v>
      </c>
      <c r="H16" s="263">
        <v>0</v>
      </c>
      <c r="I16" s="264">
        <f>E12*H16</f>
        <v>0</v>
      </c>
      <c r="J16" s="263">
        <v>0</v>
      </c>
      <c r="K16" s="264">
        <f>E12*J16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IF(AZ16=1,G12,0)</f>
        <v>0</v>
      </c>
      <c r="BB16" s="231">
        <f>IF(AZ16=2,G12,0)</f>
        <v>0</v>
      </c>
      <c r="BC16" s="231">
        <f>IF(AZ16=3,G12,0)</f>
        <v>0</v>
      </c>
      <c r="BD16" s="231">
        <f>IF(AZ16=4,G12,0)</f>
        <v>0</v>
      </c>
      <c r="BE16" s="231">
        <f>IF(AZ16=5,G12,0)</f>
        <v>0</v>
      </c>
      <c r="CA16" s="256">
        <v>1</v>
      </c>
      <c r="CB16" s="256">
        <v>1</v>
      </c>
    </row>
    <row r="17" spans="1:57" ht="12.75">
      <c r="A17" s="257">
        <v>8</v>
      </c>
      <c r="B17" s="258" t="s">
        <v>131</v>
      </c>
      <c r="C17" s="259" t="s">
        <v>448</v>
      </c>
      <c r="D17" s="260" t="s">
        <v>146</v>
      </c>
      <c r="E17" s="261">
        <v>40</v>
      </c>
      <c r="F17" s="261">
        <v>0</v>
      </c>
      <c r="G17" s="262">
        <f>E17*F17</f>
        <v>0</v>
      </c>
      <c r="H17" s="273"/>
      <c r="I17" s="274" t="e">
        <f>SUM(I7:I16)</f>
        <v>#REF!</v>
      </c>
      <c r="J17" s="273"/>
      <c r="K17" s="274" t="e">
        <f>SUM(K7:K16)</f>
        <v>#REF!</v>
      </c>
      <c r="O17" s="256">
        <v>4</v>
      </c>
      <c r="BA17" s="275" t="e">
        <f>SUM(BA7:BA16)</f>
        <v>#REF!</v>
      </c>
      <c r="BB17" s="275">
        <f>SUM(BB7:BB16)</f>
        <v>0</v>
      </c>
      <c r="BC17" s="275">
        <f>SUM(BC7:BC16)</f>
        <v>0</v>
      </c>
      <c r="BD17" s="275">
        <f>SUM(BD7:BD16)</f>
        <v>0</v>
      </c>
      <c r="BE17" s="275">
        <f>SUM(BE7:BE16)</f>
        <v>0</v>
      </c>
    </row>
    <row r="18" spans="1:15" ht="12.75">
      <c r="A18" s="257">
        <v>9</v>
      </c>
      <c r="B18" s="258" t="s">
        <v>452</v>
      </c>
      <c r="C18" s="259" t="s">
        <v>450</v>
      </c>
      <c r="D18" s="260" t="s">
        <v>451</v>
      </c>
      <c r="E18" s="261">
        <v>2</v>
      </c>
      <c r="F18" s="261"/>
      <c r="G18" s="262"/>
      <c r="H18" s="252"/>
      <c r="I18" s="253"/>
      <c r="J18" s="254"/>
      <c r="K18" s="255"/>
      <c r="O18" s="256">
        <v>1</v>
      </c>
    </row>
    <row r="19" spans="1:80" ht="12.75">
      <c r="A19" s="257">
        <v>10</v>
      </c>
      <c r="B19" s="258" t="s">
        <v>132</v>
      </c>
      <c r="C19" s="259" t="s">
        <v>449</v>
      </c>
      <c r="D19" s="260" t="s">
        <v>133</v>
      </c>
      <c r="E19" s="261">
        <v>1</v>
      </c>
      <c r="F19" s="261">
        <v>0</v>
      </c>
      <c r="G19" s="262">
        <f>E19*F19</f>
        <v>0</v>
      </c>
      <c r="H19" s="263">
        <v>2.16</v>
      </c>
      <c r="I19" s="264">
        <f>E15*H19</f>
        <v>34.56</v>
      </c>
      <c r="J19" s="263">
        <v>0</v>
      </c>
      <c r="K19" s="264">
        <f>E15*J19</f>
        <v>0</v>
      </c>
      <c r="O19" s="256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IF(AZ19=1,G15,0)</f>
        <v>0</v>
      </c>
      <c r="BB19" s="231">
        <f>IF(AZ19=2,G15,0)</f>
        <v>0</v>
      </c>
      <c r="BC19" s="231">
        <f>IF(AZ19=3,G15,0)</f>
        <v>0</v>
      </c>
      <c r="BD19" s="231">
        <f>IF(AZ19=4,G15,0)</f>
        <v>0</v>
      </c>
      <c r="BE19" s="231">
        <f>IF(AZ19=5,G15,0)</f>
        <v>0</v>
      </c>
      <c r="CA19" s="256">
        <v>1</v>
      </c>
      <c r="CB19" s="256">
        <v>1</v>
      </c>
    </row>
    <row r="20" spans="1:80" ht="12.75">
      <c r="A20" s="266"/>
      <c r="B20" s="267" t="s">
        <v>100</v>
      </c>
      <c r="C20" s="268" t="s">
        <v>126</v>
      </c>
      <c r="D20" s="269"/>
      <c r="E20" s="270"/>
      <c r="F20" s="271"/>
      <c r="G20" s="272">
        <f>SUM(G14:G19)</f>
        <v>0</v>
      </c>
      <c r="H20" s="263">
        <v>2.45329</v>
      </c>
      <c r="I20" s="264" t="e">
        <f>#REF!*H20</f>
        <v>#REF!</v>
      </c>
      <c r="J20" s="263">
        <v>0</v>
      </c>
      <c r="K20" s="264" t="e">
        <f>#REF!*J20</f>
        <v>#REF!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 t="e">
        <f>IF(AZ20=1,#REF!,0)</f>
        <v>#REF!</v>
      </c>
      <c r="BB20" s="231">
        <f>IF(AZ20=2,#REF!,0)</f>
        <v>0</v>
      </c>
      <c r="BC20" s="231">
        <f>IF(AZ20=3,#REF!,0)</f>
        <v>0</v>
      </c>
      <c r="BD20" s="231">
        <f>IF(AZ20=4,#REF!,0)</f>
        <v>0</v>
      </c>
      <c r="BE20" s="231">
        <f>IF(AZ20=5,#REF!,0)</f>
        <v>0</v>
      </c>
      <c r="CA20" s="256">
        <v>1</v>
      </c>
      <c r="CB20" s="256">
        <v>1</v>
      </c>
    </row>
    <row r="21" spans="1:80" ht="12.75">
      <c r="A21" s="246" t="s">
        <v>97</v>
      </c>
      <c r="B21" s="247" t="s">
        <v>134</v>
      </c>
      <c r="C21" s="248" t="s">
        <v>135</v>
      </c>
      <c r="D21" s="249"/>
      <c r="E21" s="250"/>
      <c r="F21" s="250"/>
      <c r="G21" s="251"/>
      <c r="H21" s="263">
        <v>0.03925</v>
      </c>
      <c r="I21" s="264" t="e">
        <f>#REF!*H21</f>
        <v>#REF!</v>
      </c>
      <c r="J21" s="263">
        <v>0</v>
      </c>
      <c r="K21" s="264" t="e">
        <f>#REF!*J21</f>
        <v>#REF!</v>
      </c>
      <c r="O21" s="256">
        <v>2</v>
      </c>
      <c r="AA21" s="231">
        <v>1</v>
      </c>
      <c r="AB21" s="231">
        <v>1</v>
      </c>
      <c r="AC21" s="231">
        <v>1</v>
      </c>
      <c r="AZ21" s="231">
        <v>1</v>
      </c>
      <c r="BA21" s="231" t="e">
        <f>IF(AZ21=1,#REF!,0)</f>
        <v>#REF!</v>
      </c>
      <c r="BB21" s="231">
        <f>IF(AZ21=2,#REF!,0)</f>
        <v>0</v>
      </c>
      <c r="BC21" s="231">
        <f>IF(AZ21=3,#REF!,0)</f>
        <v>0</v>
      </c>
      <c r="BD21" s="231">
        <f>IF(AZ21=4,#REF!,0)</f>
        <v>0</v>
      </c>
      <c r="BE21" s="231">
        <f>IF(AZ21=5,#REF!,0)</f>
        <v>0</v>
      </c>
      <c r="CA21" s="256">
        <v>1</v>
      </c>
      <c r="CB21" s="256">
        <v>1</v>
      </c>
    </row>
    <row r="22" spans="1:80" ht="12.75">
      <c r="A22" s="257">
        <v>11</v>
      </c>
      <c r="B22" s="258" t="s">
        <v>137</v>
      </c>
      <c r="C22" s="259" t="s">
        <v>138</v>
      </c>
      <c r="D22" s="260" t="s">
        <v>112</v>
      </c>
      <c r="E22" s="261">
        <v>13.275</v>
      </c>
      <c r="F22" s="261">
        <v>0</v>
      </c>
      <c r="G22" s="262">
        <f aca="true" t="shared" si="0" ref="G22:G29">E22*F22</f>
        <v>0</v>
      </c>
      <c r="H22" s="263">
        <v>0</v>
      </c>
      <c r="I22" s="264" t="e">
        <f>#REF!*H22</f>
        <v>#REF!</v>
      </c>
      <c r="J22" s="263">
        <v>0</v>
      </c>
      <c r="K22" s="264" t="e">
        <f>#REF!*J22</f>
        <v>#REF!</v>
      </c>
      <c r="O22" s="256">
        <v>2</v>
      </c>
      <c r="AA22" s="231">
        <v>1</v>
      </c>
      <c r="AB22" s="231">
        <v>1</v>
      </c>
      <c r="AC22" s="231">
        <v>1</v>
      </c>
      <c r="AZ22" s="231">
        <v>1</v>
      </c>
      <c r="BA22" s="231" t="e">
        <f>IF(AZ22=1,#REF!,0)</f>
        <v>#REF!</v>
      </c>
      <c r="BB22" s="231">
        <f>IF(AZ22=2,#REF!,0)</f>
        <v>0</v>
      </c>
      <c r="BC22" s="231">
        <f>IF(AZ22=3,#REF!,0)</f>
        <v>0</v>
      </c>
      <c r="BD22" s="231">
        <f>IF(AZ22=4,#REF!,0)</f>
        <v>0</v>
      </c>
      <c r="BE22" s="231">
        <f>IF(AZ22=5,#REF!,0)</f>
        <v>0</v>
      </c>
      <c r="CA22" s="256">
        <v>1</v>
      </c>
      <c r="CB22" s="256">
        <v>1</v>
      </c>
    </row>
    <row r="23" spans="1:80" ht="12.75">
      <c r="A23" s="257">
        <v>12</v>
      </c>
      <c r="B23" s="258" t="s">
        <v>113</v>
      </c>
      <c r="C23" s="259" t="s">
        <v>114</v>
      </c>
      <c r="D23" s="260" t="s">
        <v>112</v>
      </c>
      <c r="E23" s="261">
        <v>13.275</v>
      </c>
      <c r="F23" s="261">
        <v>0</v>
      </c>
      <c r="G23" s="262">
        <f t="shared" si="0"/>
        <v>0</v>
      </c>
      <c r="H23" s="263">
        <v>1.05702</v>
      </c>
      <c r="I23" s="264">
        <f>E16*H23</f>
        <v>42.2808</v>
      </c>
      <c r="J23" s="263">
        <v>0</v>
      </c>
      <c r="K23" s="264">
        <f>E16*J23</f>
        <v>0</v>
      </c>
      <c r="O23" s="256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IF(AZ23=1,G16,0)</f>
        <v>0</v>
      </c>
      <c r="BB23" s="231">
        <f>IF(AZ23=2,G16,0)</f>
        <v>0</v>
      </c>
      <c r="BC23" s="231">
        <f>IF(AZ23=3,G16,0)</f>
        <v>0</v>
      </c>
      <c r="BD23" s="231">
        <f>IF(AZ23=4,G16,0)</f>
        <v>0</v>
      </c>
      <c r="BE23" s="231">
        <f>IF(AZ23=5,G16,0)</f>
        <v>0</v>
      </c>
      <c r="CA23" s="256">
        <v>1</v>
      </c>
      <c r="CB23" s="256">
        <v>1</v>
      </c>
    </row>
    <row r="24" spans="1:80" ht="12.75">
      <c r="A24" s="257">
        <v>13</v>
      </c>
      <c r="B24" s="258" t="s">
        <v>115</v>
      </c>
      <c r="C24" s="259" t="s">
        <v>116</v>
      </c>
      <c r="D24" s="260" t="s">
        <v>112</v>
      </c>
      <c r="E24" s="261">
        <v>13.275</v>
      </c>
      <c r="F24" s="261">
        <v>0</v>
      </c>
      <c r="G24" s="262">
        <f t="shared" si="0"/>
        <v>0</v>
      </c>
      <c r="H24" s="263">
        <v>0.7026</v>
      </c>
      <c r="I24" s="264">
        <f>E17*H24</f>
        <v>28.104</v>
      </c>
      <c r="J24" s="263">
        <v>0</v>
      </c>
      <c r="K24" s="264">
        <f>E17*J24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IF(AZ24=1,G17,0)</f>
        <v>0</v>
      </c>
      <c r="BB24" s="231">
        <f>IF(AZ24=2,G17,0)</f>
        <v>0</v>
      </c>
      <c r="BC24" s="231">
        <f>IF(AZ24=3,G17,0)</f>
        <v>0</v>
      </c>
      <c r="BD24" s="231">
        <f>IF(AZ24=4,G17,0)</f>
        <v>0</v>
      </c>
      <c r="BE24" s="231">
        <f>IF(AZ24=5,G17,0)</f>
        <v>0</v>
      </c>
      <c r="CA24" s="256">
        <v>1</v>
      </c>
      <c r="CB24" s="256">
        <v>1</v>
      </c>
    </row>
    <row r="25" spans="1:80" ht="12.75">
      <c r="A25" s="257">
        <v>14</v>
      </c>
      <c r="B25" s="258" t="s">
        <v>119</v>
      </c>
      <c r="C25" s="259" t="s">
        <v>120</v>
      </c>
      <c r="D25" s="260" t="s">
        <v>121</v>
      </c>
      <c r="E25" s="261">
        <v>44.25</v>
      </c>
      <c r="F25" s="261">
        <v>0</v>
      </c>
      <c r="G25" s="262">
        <f t="shared" si="0"/>
        <v>0</v>
      </c>
      <c r="H25" s="263">
        <v>2.5828</v>
      </c>
      <c r="I25" s="264" t="e">
        <f>#REF!*H25</f>
        <v>#REF!</v>
      </c>
      <c r="J25" s="263">
        <v>0</v>
      </c>
      <c r="K25" s="264" t="e">
        <f>#REF!*J25</f>
        <v>#REF!</v>
      </c>
      <c r="O25" s="256">
        <v>2</v>
      </c>
      <c r="AA25" s="231">
        <v>1</v>
      </c>
      <c r="AB25" s="231">
        <v>1</v>
      </c>
      <c r="AC25" s="231">
        <v>1</v>
      </c>
      <c r="AZ25" s="231">
        <v>1</v>
      </c>
      <c r="BA25" s="231" t="e">
        <f>IF(AZ25=1,#REF!,0)</f>
        <v>#REF!</v>
      </c>
      <c r="BB25" s="231">
        <f>IF(AZ25=2,#REF!,0)</f>
        <v>0</v>
      </c>
      <c r="BC25" s="231">
        <f>IF(AZ25=3,#REF!,0)</f>
        <v>0</v>
      </c>
      <c r="BD25" s="231">
        <f>IF(AZ25=4,#REF!,0)</f>
        <v>0</v>
      </c>
      <c r="BE25" s="231">
        <f>IF(AZ25=5,#REF!,0)</f>
        <v>0</v>
      </c>
      <c r="CA25" s="256">
        <v>1</v>
      </c>
      <c r="CB25" s="256">
        <v>1</v>
      </c>
    </row>
    <row r="26" spans="1:80" ht="12.75">
      <c r="A26" s="257">
        <v>15</v>
      </c>
      <c r="B26" s="258" t="s">
        <v>139</v>
      </c>
      <c r="C26" s="259" t="s">
        <v>140</v>
      </c>
      <c r="D26" s="260" t="s">
        <v>121</v>
      </c>
      <c r="E26" s="261">
        <v>44.25</v>
      </c>
      <c r="F26" s="261">
        <v>0</v>
      </c>
      <c r="G26" s="262">
        <f t="shared" si="0"/>
        <v>0</v>
      </c>
      <c r="H26" s="263">
        <v>0.03921</v>
      </c>
      <c r="I26" s="264" t="e">
        <f>#REF!*H26</f>
        <v>#REF!</v>
      </c>
      <c r="J26" s="263">
        <v>0</v>
      </c>
      <c r="K26" s="264" t="e">
        <f>#REF!*J26</f>
        <v>#REF!</v>
      </c>
      <c r="O26" s="256">
        <v>2</v>
      </c>
      <c r="AA26" s="231">
        <v>1</v>
      </c>
      <c r="AB26" s="231">
        <v>1</v>
      </c>
      <c r="AC26" s="231">
        <v>1</v>
      </c>
      <c r="AZ26" s="231">
        <v>1</v>
      </c>
      <c r="BA26" s="231" t="e">
        <f>IF(AZ26=1,#REF!,0)</f>
        <v>#REF!</v>
      </c>
      <c r="BB26" s="231">
        <f>IF(AZ26=2,#REF!,0)</f>
        <v>0</v>
      </c>
      <c r="BC26" s="231">
        <f>IF(AZ26=3,#REF!,0)</f>
        <v>0</v>
      </c>
      <c r="BD26" s="231">
        <f>IF(AZ26=4,#REF!,0)</f>
        <v>0</v>
      </c>
      <c r="BE26" s="231">
        <f>IF(AZ26=5,#REF!,0)</f>
        <v>0</v>
      </c>
      <c r="CA26" s="256">
        <v>1</v>
      </c>
      <c r="CB26" s="256">
        <v>1</v>
      </c>
    </row>
    <row r="27" spans="1:80" ht="12.75">
      <c r="A27" s="257">
        <v>16</v>
      </c>
      <c r="B27" s="258" t="s">
        <v>141</v>
      </c>
      <c r="C27" s="259" t="s">
        <v>142</v>
      </c>
      <c r="D27" s="260" t="s">
        <v>143</v>
      </c>
      <c r="E27" s="261">
        <v>59</v>
      </c>
      <c r="F27" s="261">
        <v>0</v>
      </c>
      <c r="G27" s="262">
        <f t="shared" si="0"/>
        <v>0</v>
      </c>
      <c r="H27" s="263">
        <v>0</v>
      </c>
      <c r="I27" s="264" t="e">
        <f>#REF!*H27</f>
        <v>#REF!</v>
      </c>
      <c r="J27" s="263">
        <v>0</v>
      </c>
      <c r="K27" s="264" t="e">
        <f>#REF!*J27</f>
        <v>#REF!</v>
      </c>
      <c r="O27" s="256">
        <v>2</v>
      </c>
      <c r="AA27" s="231">
        <v>1</v>
      </c>
      <c r="AB27" s="231">
        <v>1</v>
      </c>
      <c r="AC27" s="231">
        <v>1</v>
      </c>
      <c r="AZ27" s="231">
        <v>1</v>
      </c>
      <c r="BA27" s="231" t="e">
        <f>IF(AZ27=1,#REF!,0)</f>
        <v>#REF!</v>
      </c>
      <c r="BB27" s="231">
        <f>IF(AZ27=2,#REF!,0)</f>
        <v>0</v>
      </c>
      <c r="BC27" s="231">
        <f>IF(AZ27=3,#REF!,0)</f>
        <v>0</v>
      </c>
      <c r="BD27" s="231">
        <f>IF(AZ27=4,#REF!,0)</f>
        <v>0</v>
      </c>
      <c r="BE27" s="231">
        <f>IF(AZ27=5,#REF!,0)</f>
        <v>0</v>
      </c>
      <c r="CA27" s="256">
        <v>1</v>
      </c>
      <c r="CB27" s="256">
        <v>1</v>
      </c>
    </row>
    <row r="28" spans="1:80" ht="12.75">
      <c r="A28" s="257">
        <v>17</v>
      </c>
      <c r="B28" s="258" t="s">
        <v>144</v>
      </c>
      <c r="C28" s="259" t="s">
        <v>145</v>
      </c>
      <c r="D28" s="260" t="s">
        <v>146</v>
      </c>
      <c r="E28" s="261">
        <v>59</v>
      </c>
      <c r="F28" s="261">
        <v>0</v>
      </c>
      <c r="G28" s="262">
        <f t="shared" si="0"/>
        <v>0</v>
      </c>
      <c r="H28" s="263">
        <v>1.00349</v>
      </c>
      <c r="I28" s="264" t="e">
        <f>#REF!*H28</f>
        <v>#REF!</v>
      </c>
      <c r="J28" s="263">
        <v>0</v>
      </c>
      <c r="K28" s="264" t="e">
        <f>#REF!*J28</f>
        <v>#REF!</v>
      </c>
      <c r="O28" s="256">
        <v>2</v>
      </c>
      <c r="AA28" s="231">
        <v>1</v>
      </c>
      <c r="AB28" s="231">
        <v>1</v>
      </c>
      <c r="AC28" s="231">
        <v>1</v>
      </c>
      <c r="AZ28" s="231">
        <v>1</v>
      </c>
      <c r="BA28" s="231" t="e">
        <f>IF(AZ28=1,#REF!,0)</f>
        <v>#REF!</v>
      </c>
      <c r="BB28" s="231">
        <f>IF(AZ28=2,#REF!,0)</f>
        <v>0</v>
      </c>
      <c r="BC28" s="231">
        <f>IF(AZ28=3,#REF!,0)</f>
        <v>0</v>
      </c>
      <c r="BD28" s="231">
        <f>IF(AZ28=4,#REF!,0)</f>
        <v>0</v>
      </c>
      <c r="BE28" s="231">
        <f>IF(AZ28=5,#REF!,0)</f>
        <v>0</v>
      </c>
      <c r="CA28" s="256">
        <v>1</v>
      </c>
      <c r="CB28" s="256">
        <v>1</v>
      </c>
    </row>
    <row r="29" spans="1:80" ht="12.75">
      <c r="A29" s="257">
        <v>18</v>
      </c>
      <c r="B29" s="258" t="s">
        <v>147</v>
      </c>
      <c r="C29" s="259" t="s">
        <v>148</v>
      </c>
      <c r="D29" s="260" t="s">
        <v>130</v>
      </c>
      <c r="E29" s="261">
        <v>220.35737263</v>
      </c>
      <c r="F29" s="261">
        <v>0</v>
      </c>
      <c r="G29" s="262">
        <f t="shared" si="0"/>
        <v>0</v>
      </c>
      <c r="H29" s="263">
        <v>0</v>
      </c>
      <c r="I29" s="264">
        <f>E19*H29</f>
        <v>0</v>
      </c>
      <c r="J29" s="263"/>
      <c r="K29" s="264">
        <f>E19*J29</f>
        <v>0</v>
      </c>
      <c r="O29" s="256">
        <v>2</v>
      </c>
      <c r="AA29" s="231">
        <v>12</v>
      </c>
      <c r="AB29" s="231">
        <v>1</v>
      </c>
      <c r="AC29" s="231">
        <v>65</v>
      </c>
      <c r="AZ29" s="231">
        <v>1</v>
      </c>
      <c r="BA29" s="231">
        <f>IF(AZ29=1,G19,0)</f>
        <v>0</v>
      </c>
      <c r="BB29" s="231">
        <f>IF(AZ29=2,G19,0)</f>
        <v>0</v>
      </c>
      <c r="BC29" s="231">
        <f>IF(AZ29=3,G19,0)</f>
        <v>0</v>
      </c>
      <c r="BD29" s="231">
        <f>IF(AZ29=4,G19,0)</f>
        <v>0</v>
      </c>
      <c r="BE29" s="231">
        <f>IF(AZ29=5,G19,0)</f>
        <v>0</v>
      </c>
      <c r="CA29" s="256">
        <v>12</v>
      </c>
      <c r="CB29" s="256">
        <v>1</v>
      </c>
    </row>
    <row r="30" spans="1:57" ht="12.75">
      <c r="A30" s="266"/>
      <c r="B30" s="267" t="s">
        <v>100</v>
      </c>
      <c r="C30" s="268" t="s">
        <v>136</v>
      </c>
      <c r="D30" s="269"/>
      <c r="E30" s="270"/>
      <c r="F30" s="271"/>
      <c r="G30" s="272">
        <f>SUM(G21:G29)</f>
        <v>0</v>
      </c>
      <c r="H30" s="273"/>
      <c r="I30" s="274" t="e">
        <f>SUM(I18:I29)</f>
        <v>#REF!</v>
      </c>
      <c r="J30" s="273"/>
      <c r="K30" s="274" t="e">
        <f>SUM(K18:K29)</f>
        <v>#REF!</v>
      </c>
      <c r="O30" s="256">
        <v>4</v>
      </c>
      <c r="BA30" s="275" t="e">
        <f>SUM(BA18:BA29)</f>
        <v>#REF!</v>
      </c>
      <c r="BB30" s="275">
        <f>SUM(BB18:BB29)</f>
        <v>0</v>
      </c>
      <c r="BC30" s="275">
        <f>SUM(BC18:BC29)</f>
        <v>0</v>
      </c>
      <c r="BD30" s="275">
        <f>SUM(BD18:BD29)</f>
        <v>0</v>
      </c>
      <c r="BE30" s="275">
        <f>SUM(BE18:BE29)</f>
        <v>0</v>
      </c>
    </row>
    <row r="31" spans="1:15" ht="12.75">
      <c r="A31" s="246" t="s">
        <v>97</v>
      </c>
      <c r="B31" s="247" t="s">
        <v>149</v>
      </c>
      <c r="C31" s="248" t="s">
        <v>150</v>
      </c>
      <c r="D31" s="249"/>
      <c r="E31" s="250"/>
      <c r="F31" s="250"/>
      <c r="G31" s="251"/>
      <c r="H31" s="252"/>
      <c r="I31" s="253"/>
      <c r="J31" s="254"/>
      <c r="K31" s="255"/>
      <c r="O31" s="256">
        <v>1</v>
      </c>
    </row>
    <row r="32" spans="1:80" ht="22.5">
      <c r="A32" s="257">
        <v>19</v>
      </c>
      <c r="B32" s="258" t="s">
        <v>152</v>
      </c>
      <c r="C32" s="259" t="s">
        <v>153</v>
      </c>
      <c r="D32" s="260" t="s">
        <v>121</v>
      </c>
      <c r="E32" s="261">
        <v>292.5</v>
      </c>
      <c r="F32" s="261">
        <v>0</v>
      </c>
      <c r="G32" s="262">
        <f>E32*F32</f>
        <v>0</v>
      </c>
      <c r="H32" s="263">
        <v>0</v>
      </c>
      <c r="I32" s="264">
        <f aca="true" t="shared" si="1" ref="I32:I39">E22*H32</f>
        <v>0</v>
      </c>
      <c r="J32" s="263">
        <v>0</v>
      </c>
      <c r="K32" s="264">
        <f aca="true" t="shared" si="2" ref="K32:K39">E22*J32</f>
        <v>0</v>
      </c>
      <c r="O32" s="256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aca="true" t="shared" si="3" ref="BA32:BA39">IF(AZ32=1,G22,0)</f>
        <v>0</v>
      </c>
      <c r="BB32" s="231">
        <f aca="true" t="shared" si="4" ref="BB32:BB39">IF(AZ32=2,G22,0)</f>
        <v>0</v>
      </c>
      <c r="BC32" s="231">
        <f aca="true" t="shared" si="5" ref="BC32:BC39">IF(AZ32=3,G22,0)</f>
        <v>0</v>
      </c>
      <c r="BD32" s="231">
        <f aca="true" t="shared" si="6" ref="BD32:BD39">IF(AZ32=4,G22,0)</f>
        <v>0</v>
      </c>
      <c r="BE32" s="231">
        <f aca="true" t="shared" si="7" ref="BE32:BE39">IF(AZ32=5,G22,0)</f>
        <v>0</v>
      </c>
      <c r="CA32" s="256">
        <v>1</v>
      </c>
      <c r="CB32" s="256">
        <v>1</v>
      </c>
    </row>
    <row r="33" spans="1:80" ht="12.75">
      <c r="A33" s="257">
        <v>20</v>
      </c>
      <c r="B33" s="258" t="s">
        <v>154</v>
      </c>
      <c r="C33" s="259" t="s">
        <v>155</v>
      </c>
      <c r="D33" s="260" t="s">
        <v>121</v>
      </c>
      <c r="E33" s="261">
        <v>61</v>
      </c>
      <c r="F33" s="261">
        <v>0</v>
      </c>
      <c r="G33" s="262">
        <f>E33*F33</f>
        <v>0</v>
      </c>
      <c r="H33" s="263">
        <v>0</v>
      </c>
      <c r="I33" s="264">
        <f t="shared" si="1"/>
        <v>0</v>
      </c>
      <c r="J33" s="263">
        <v>0</v>
      </c>
      <c r="K33" s="264">
        <f t="shared" si="2"/>
        <v>0</v>
      </c>
      <c r="O33" s="256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 t="shared" si="3"/>
        <v>0</v>
      </c>
      <c r="BB33" s="231">
        <f t="shared" si="4"/>
        <v>0</v>
      </c>
      <c r="BC33" s="231">
        <f t="shared" si="5"/>
        <v>0</v>
      </c>
      <c r="BD33" s="231">
        <f t="shared" si="6"/>
        <v>0</v>
      </c>
      <c r="BE33" s="231">
        <f t="shared" si="7"/>
        <v>0</v>
      </c>
      <c r="CA33" s="256">
        <v>1</v>
      </c>
      <c r="CB33" s="256">
        <v>1</v>
      </c>
    </row>
    <row r="34" spans="1:80" ht="12.75">
      <c r="A34" s="257">
        <v>21</v>
      </c>
      <c r="B34" s="258" t="s">
        <v>156</v>
      </c>
      <c r="C34" s="259" t="s">
        <v>157</v>
      </c>
      <c r="D34" s="260" t="s">
        <v>121</v>
      </c>
      <c r="E34" s="261">
        <v>292.5</v>
      </c>
      <c r="F34" s="261">
        <v>0</v>
      </c>
      <c r="G34" s="262">
        <f>E34*F34</f>
        <v>0</v>
      </c>
      <c r="H34" s="263">
        <v>0</v>
      </c>
      <c r="I34" s="264">
        <f t="shared" si="1"/>
        <v>0</v>
      </c>
      <c r="J34" s="263">
        <v>0</v>
      </c>
      <c r="K34" s="264">
        <f t="shared" si="2"/>
        <v>0</v>
      </c>
      <c r="O34" s="256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 t="shared" si="3"/>
        <v>0</v>
      </c>
      <c r="BB34" s="231">
        <f t="shared" si="4"/>
        <v>0</v>
      </c>
      <c r="BC34" s="231">
        <f t="shared" si="5"/>
        <v>0</v>
      </c>
      <c r="BD34" s="231">
        <f t="shared" si="6"/>
        <v>0</v>
      </c>
      <c r="BE34" s="231">
        <f t="shared" si="7"/>
        <v>0</v>
      </c>
      <c r="CA34" s="256">
        <v>1</v>
      </c>
      <c r="CB34" s="256">
        <v>1</v>
      </c>
    </row>
    <row r="35" spans="1:80" ht="22.5">
      <c r="A35" s="257">
        <v>22</v>
      </c>
      <c r="B35" s="258" t="s">
        <v>158</v>
      </c>
      <c r="C35" s="259" t="s">
        <v>159</v>
      </c>
      <c r="D35" s="260" t="s">
        <v>121</v>
      </c>
      <c r="E35" s="261">
        <v>292.5</v>
      </c>
      <c r="F35" s="261">
        <v>0</v>
      </c>
      <c r="G35" s="262">
        <f>E35*F35</f>
        <v>0</v>
      </c>
      <c r="H35" s="263">
        <v>0</v>
      </c>
      <c r="I35" s="264">
        <f t="shared" si="1"/>
        <v>0</v>
      </c>
      <c r="J35" s="263">
        <v>0</v>
      </c>
      <c r="K35" s="264">
        <f t="shared" si="2"/>
        <v>0</v>
      </c>
      <c r="O35" s="256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 t="shared" si="3"/>
        <v>0</v>
      </c>
      <c r="BB35" s="231">
        <f t="shared" si="4"/>
        <v>0</v>
      </c>
      <c r="BC35" s="231">
        <f t="shared" si="5"/>
        <v>0</v>
      </c>
      <c r="BD35" s="231">
        <f t="shared" si="6"/>
        <v>0</v>
      </c>
      <c r="BE35" s="231">
        <f t="shared" si="7"/>
        <v>0</v>
      </c>
      <c r="CA35" s="256">
        <v>1</v>
      </c>
      <c r="CB35" s="256">
        <v>1</v>
      </c>
    </row>
    <row r="36" spans="1:80" ht="12.75">
      <c r="A36" s="257">
        <v>23</v>
      </c>
      <c r="B36" s="258" t="s">
        <v>160</v>
      </c>
      <c r="C36" s="259" t="s">
        <v>161</v>
      </c>
      <c r="D36" s="260" t="s">
        <v>121</v>
      </c>
      <c r="E36" s="261">
        <v>292.5</v>
      </c>
      <c r="F36" s="261">
        <v>0</v>
      </c>
      <c r="G36" s="262">
        <f>E36*F36</f>
        <v>0</v>
      </c>
      <c r="H36" s="263">
        <v>0.5511</v>
      </c>
      <c r="I36" s="264">
        <f t="shared" si="1"/>
        <v>24.386175</v>
      </c>
      <c r="J36" s="263">
        <v>0</v>
      </c>
      <c r="K36" s="264">
        <f t="shared" si="2"/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 t="shared" si="3"/>
        <v>0</v>
      </c>
      <c r="BB36" s="231">
        <f t="shared" si="4"/>
        <v>0</v>
      </c>
      <c r="BC36" s="231">
        <f t="shared" si="5"/>
        <v>0</v>
      </c>
      <c r="BD36" s="231">
        <f t="shared" si="6"/>
        <v>0</v>
      </c>
      <c r="BE36" s="231">
        <f t="shared" si="7"/>
        <v>0</v>
      </c>
      <c r="CA36" s="256">
        <v>1</v>
      </c>
      <c r="CB36" s="256">
        <v>1</v>
      </c>
    </row>
    <row r="37" spans="1:80" ht="12.75">
      <c r="A37" s="266"/>
      <c r="B37" s="267" t="s">
        <v>100</v>
      </c>
      <c r="C37" s="268" t="s">
        <v>151</v>
      </c>
      <c r="D37" s="269"/>
      <c r="E37" s="270"/>
      <c r="F37" s="271"/>
      <c r="G37" s="272">
        <f>SUM(G31:G36)</f>
        <v>0</v>
      </c>
      <c r="H37" s="263">
        <v>0.10598</v>
      </c>
      <c r="I37" s="264">
        <f t="shared" si="1"/>
        <v>6.252820000000001</v>
      </c>
      <c r="J37" s="263">
        <v>0</v>
      </c>
      <c r="K37" s="264">
        <f t="shared" si="2"/>
        <v>0</v>
      </c>
      <c r="O37" s="256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 t="shared" si="3"/>
        <v>0</v>
      </c>
      <c r="BB37" s="231">
        <f t="shared" si="4"/>
        <v>0</v>
      </c>
      <c r="BC37" s="231">
        <f t="shared" si="5"/>
        <v>0</v>
      </c>
      <c r="BD37" s="231">
        <f t="shared" si="6"/>
        <v>0</v>
      </c>
      <c r="BE37" s="231">
        <f t="shared" si="7"/>
        <v>0</v>
      </c>
      <c r="CA37" s="256">
        <v>1</v>
      </c>
      <c r="CB37" s="256">
        <v>1</v>
      </c>
    </row>
    <row r="38" spans="1:80" ht="12.75">
      <c r="A38" s="246" t="s">
        <v>97</v>
      </c>
      <c r="B38" s="247" t="s">
        <v>162</v>
      </c>
      <c r="C38" s="248" t="s">
        <v>163</v>
      </c>
      <c r="D38" s="249"/>
      <c r="E38" s="250"/>
      <c r="F38" s="250"/>
      <c r="G38" s="251"/>
      <c r="H38" s="263">
        <v>0.027</v>
      </c>
      <c r="I38" s="264">
        <f t="shared" si="1"/>
        <v>1.593</v>
      </c>
      <c r="J38" s="263"/>
      <c r="K38" s="264">
        <f t="shared" si="2"/>
        <v>0</v>
      </c>
      <c r="O38" s="256">
        <v>2</v>
      </c>
      <c r="AA38" s="231">
        <v>3</v>
      </c>
      <c r="AB38" s="231">
        <v>1</v>
      </c>
      <c r="AC38" s="231">
        <v>59217330</v>
      </c>
      <c r="AZ38" s="231">
        <v>1</v>
      </c>
      <c r="BA38" s="231">
        <f t="shared" si="3"/>
        <v>0</v>
      </c>
      <c r="BB38" s="231">
        <f t="shared" si="4"/>
        <v>0</v>
      </c>
      <c r="BC38" s="231">
        <f t="shared" si="5"/>
        <v>0</v>
      </c>
      <c r="BD38" s="231">
        <f t="shared" si="6"/>
        <v>0</v>
      </c>
      <c r="BE38" s="231">
        <f t="shared" si="7"/>
        <v>0</v>
      </c>
      <c r="CA38" s="256">
        <v>3</v>
      </c>
      <c r="CB38" s="256">
        <v>1</v>
      </c>
    </row>
    <row r="39" spans="1:80" ht="12.75">
      <c r="A39" s="257">
        <v>24</v>
      </c>
      <c r="B39" s="258" t="s">
        <v>165</v>
      </c>
      <c r="C39" s="259" t="s">
        <v>166</v>
      </c>
      <c r="D39" s="260" t="s">
        <v>121</v>
      </c>
      <c r="E39" s="261">
        <v>61</v>
      </c>
      <c r="F39" s="261">
        <v>0</v>
      </c>
      <c r="G39" s="262">
        <f aca="true" t="shared" si="8" ref="G39:G45">E39*F39</f>
        <v>0</v>
      </c>
      <c r="H39" s="263">
        <v>0</v>
      </c>
      <c r="I39" s="264">
        <f t="shared" si="1"/>
        <v>0</v>
      </c>
      <c r="J39" s="263"/>
      <c r="K39" s="264">
        <f t="shared" si="2"/>
        <v>0</v>
      </c>
      <c r="O39" s="256">
        <v>2</v>
      </c>
      <c r="AA39" s="231">
        <v>7</v>
      </c>
      <c r="AB39" s="231">
        <v>1</v>
      </c>
      <c r="AC39" s="231">
        <v>2</v>
      </c>
      <c r="AZ39" s="231">
        <v>1</v>
      </c>
      <c r="BA39" s="231">
        <f t="shared" si="3"/>
        <v>0</v>
      </c>
      <c r="BB39" s="231">
        <f t="shared" si="4"/>
        <v>0</v>
      </c>
      <c r="BC39" s="231">
        <f t="shared" si="5"/>
        <v>0</v>
      </c>
      <c r="BD39" s="231">
        <f t="shared" si="6"/>
        <v>0</v>
      </c>
      <c r="BE39" s="231">
        <f t="shared" si="7"/>
        <v>0</v>
      </c>
      <c r="CA39" s="256">
        <v>7</v>
      </c>
      <c r="CB39" s="256">
        <v>1</v>
      </c>
    </row>
    <row r="40" spans="1:57" ht="22.5">
      <c r="A40" s="257">
        <v>25</v>
      </c>
      <c r="B40" s="258" t="s">
        <v>167</v>
      </c>
      <c r="C40" s="259" t="s">
        <v>168</v>
      </c>
      <c r="D40" s="260" t="s">
        <v>121</v>
      </c>
      <c r="E40" s="261">
        <v>148.12</v>
      </c>
      <c r="F40" s="261">
        <v>0</v>
      </c>
      <c r="G40" s="262">
        <f t="shared" si="8"/>
        <v>0</v>
      </c>
      <c r="H40" s="273"/>
      <c r="I40" s="274">
        <f>SUM(I31:I39)</f>
        <v>32.231995</v>
      </c>
      <c r="J40" s="273"/>
      <c r="K40" s="274">
        <f>SUM(K31:K39)</f>
        <v>0</v>
      </c>
      <c r="O40" s="256">
        <v>4</v>
      </c>
      <c r="BA40" s="275">
        <f>SUM(BA31:BA39)</f>
        <v>0</v>
      </c>
      <c r="BB40" s="275">
        <f>SUM(BB31:BB39)</f>
        <v>0</v>
      </c>
      <c r="BC40" s="275">
        <f>SUM(BC31:BC39)</f>
        <v>0</v>
      </c>
      <c r="BD40" s="275">
        <f>SUM(BD31:BD39)</f>
        <v>0</v>
      </c>
      <c r="BE40" s="275">
        <f>SUM(BE31:BE39)</f>
        <v>0</v>
      </c>
    </row>
    <row r="41" spans="1:15" ht="22.5">
      <c r="A41" s="257">
        <v>26</v>
      </c>
      <c r="B41" s="258" t="s">
        <v>169</v>
      </c>
      <c r="C41" s="259" t="s">
        <v>170</v>
      </c>
      <c r="D41" s="260" t="s">
        <v>121</v>
      </c>
      <c r="E41" s="261">
        <v>20</v>
      </c>
      <c r="F41" s="261">
        <v>0</v>
      </c>
      <c r="G41" s="262">
        <f t="shared" si="8"/>
        <v>0</v>
      </c>
      <c r="H41" s="252"/>
      <c r="I41" s="253"/>
      <c r="J41" s="254"/>
      <c r="K41" s="255"/>
      <c r="O41" s="256">
        <v>1</v>
      </c>
    </row>
    <row r="42" spans="1:80" ht="12.75">
      <c r="A42" s="257">
        <v>27</v>
      </c>
      <c r="B42" s="258" t="s">
        <v>171</v>
      </c>
      <c r="C42" s="259" t="s">
        <v>172</v>
      </c>
      <c r="D42" s="260" t="s">
        <v>121</v>
      </c>
      <c r="E42" s="261">
        <v>163.12</v>
      </c>
      <c r="F42" s="261">
        <v>0</v>
      </c>
      <c r="G42" s="262">
        <f t="shared" si="8"/>
        <v>0</v>
      </c>
      <c r="H42" s="263">
        <v>0.0049</v>
      </c>
      <c r="I42" s="264">
        <f>E32*H42</f>
        <v>1.43325</v>
      </c>
      <c r="J42" s="263">
        <v>0</v>
      </c>
      <c r="K42" s="264">
        <f>E32*J42</f>
        <v>0</v>
      </c>
      <c r="O42" s="256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IF(AZ42=1,G32,0)</f>
        <v>0</v>
      </c>
      <c r="BB42" s="231">
        <f>IF(AZ42=2,G32,0)</f>
        <v>0</v>
      </c>
      <c r="BC42" s="231">
        <f>IF(AZ42=3,G32,0)</f>
        <v>0</v>
      </c>
      <c r="BD42" s="231">
        <f>IF(AZ42=4,G32,0)</f>
        <v>0</v>
      </c>
      <c r="BE42" s="231">
        <f>IF(AZ42=5,G32,0)</f>
        <v>0</v>
      </c>
      <c r="CA42" s="256">
        <v>1</v>
      </c>
      <c r="CB42" s="256">
        <v>1</v>
      </c>
    </row>
    <row r="43" spans="1:80" ht="22.5">
      <c r="A43" s="257">
        <v>28</v>
      </c>
      <c r="B43" s="258" t="s">
        <v>173</v>
      </c>
      <c r="C43" s="259" t="s">
        <v>174</v>
      </c>
      <c r="D43" s="260" t="s">
        <v>121</v>
      </c>
      <c r="E43" s="261">
        <v>163.12</v>
      </c>
      <c r="F43" s="261">
        <v>0</v>
      </c>
      <c r="G43" s="262">
        <f t="shared" si="8"/>
        <v>0</v>
      </c>
      <c r="H43" s="263">
        <v>8E-05</v>
      </c>
      <c r="I43" s="264">
        <f>E33*H43</f>
        <v>0.004880000000000001</v>
      </c>
      <c r="J43" s="263">
        <v>0</v>
      </c>
      <c r="K43" s="264">
        <f>E33*J43</f>
        <v>0</v>
      </c>
      <c r="O43" s="256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IF(AZ43=1,G33,0)</f>
        <v>0</v>
      </c>
      <c r="BB43" s="231">
        <f>IF(AZ43=2,G33,0)</f>
        <v>0</v>
      </c>
      <c r="BC43" s="231">
        <f>IF(AZ43=3,G33,0)</f>
        <v>0</v>
      </c>
      <c r="BD43" s="231">
        <f>IF(AZ43=4,G33,0)</f>
        <v>0</v>
      </c>
      <c r="BE43" s="231">
        <f>IF(AZ43=5,G33,0)</f>
        <v>0</v>
      </c>
      <c r="CA43" s="256">
        <v>1</v>
      </c>
      <c r="CB43" s="256">
        <v>1</v>
      </c>
    </row>
    <row r="44" spans="1:80" ht="12.75">
      <c r="A44" s="257">
        <v>29</v>
      </c>
      <c r="B44" s="258" t="s">
        <v>175</v>
      </c>
      <c r="C44" s="259" t="s">
        <v>176</v>
      </c>
      <c r="D44" s="260" t="s">
        <v>121</v>
      </c>
      <c r="E44" s="261">
        <v>148.12</v>
      </c>
      <c r="F44" s="261">
        <v>0</v>
      </c>
      <c r="G44" s="262">
        <f t="shared" si="8"/>
        <v>0</v>
      </c>
      <c r="H44" s="263">
        <v>0.00014</v>
      </c>
      <c r="I44" s="264">
        <f>E34*H44</f>
        <v>0.04094999999999999</v>
      </c>
      <c r="J44" s="263">
        <v>0</v>
      </c>
      <c r="K44" s="264">
        <f>E34*J44</f>
        <v>0</v>
      </c>
      <c r="O44" s="256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>IF(AZ44=1,G34,0)</f>
        <v>0</v>
      </c>
      <c r="BB44" s="231">
        <f>IF(AZ44=2,G34,0)</f>
        <v>0</v>
      </c>
      <c r="BC44" s="231">
        <f>IF(AZ44=3,G34,0)</f>
        <v>0</v>
      </c>
      <c r="BD44" s="231">
        <f>IF(AZ44=4,G34,0)</f>
        <v>0</v>
      </c>
      <c r="BE44" s="231">
        <f>IF(AZ44=5,G34,0)</f>
        <v>0</v>
      </c>
      <c r="CA44" s="256">
        <v>1</v>
      </c>
      <c r="CB44" s="256">
        <v>1</v>
      </c>
    </row>
    <row r="45" spans="1:80" ht="12.75">
      <c r="A45" s="257">
        <v>30</v>
      </c>
      <c r="B45" s="258" t="s">
        <v>177</v>
      </c>
      <c r="C45" s="259" t="s">
        <v>178</v>
      </c>
      <c r="D45" s="260" t="s">
        <v>121</v>
      </c>
      <c r="E45" s="261">
        <v>148.12</v>
      </c>
      <c r="F45" s="261">
        <v>0</v>
      </c>
      <c r="G45" s="262">
        <f t="shared" si="8"/>
        <v>0</v>
      </c>
      <c r="H45" s="263">
        <v>0.014</v>
      </c>
      <c r="I45" s="264">
        <f>E35*H45</f>
        <v>4.095</v>
      </c>
      <c r="J45" s="263">
        <v>0</v>
      </c>
      <c r="K45" s="264">
        <f>E35*J45</f>
        <v>0</v>
      </c>
      <c r="O45" s="256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IF(AZ45=1,G35,0)</f>
        <v>0</v>
      </c>
      <c r="BB45" s="231">
        <f>IF(AZ45=2,G35,0)</f>
        <v>0</v>
      </c>
      <c r="BC45" s="231">
        <f>IF(AZ45=3,G35,0)</f>
        <v>0</v>
      </c>
      <c r="BD45" s="231">
        <f>IF(AZ45=4,G35,0)</f>
        <v>0</v>
      </c>
      <c r="BE45" s="231">
        <f>IF(AZ45=5,G35,0)</f>
        <v>0</v>
      </c>
      <c r="CA45" s="256">
        <v>1</v>
      </c>
      <c r="CB45" s="256">
        <v>1</v>
      </c>
    </row>
    <row r="46" spans="1:80" ht="12.75">
      <c r="A46" s="266"/>
      <c r="B46" s="267" t="s">
        <v>100</v>
      </c>
      <c r="C46" s="268" t="s">
        <v>164</v>
      </c>
      <c r="D46" s="269"/>
      <c r="E46" s="270"/>
      <c r="F46" s="271"/>
      <c r="G46" s="272">
        <f>SUM(G38:G45)</f>
        <v>0</v>
      </c>
      <c r="H46" s="263">
        <v>0.00474</v>
      </c>
      <c r="I46" s="264">
        <f>E36*H46</f>
        <v>1.3864500000000002</v>
      </c>
      <c r="J46" s="263">
        <v>0</v>
      </c>
      <c r="K46" s="264">
        <f>E36*J46</f>
        <v>0</v>
      </c>
      <c r="O46" s="256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IF(AZ46=1,G36,0)</f>
        <v>0</v>
      </c>
      <c r="BB46" s="231">
        <f>IF(AZ46=2,G36,0)</f>
        <v>0</v>
      </c>
      <c r="BC46" s="231">
        <f>IF(AZ46=3,G36,0)</f>
        <v>0</v>
      </c>
      <c r="BD46" s="231">
        <f>IF(AZ46=4,G36,0)</f>
        <v>0</v>
      </c>
      <c r="BE46" s="231">
        <f>IF(AZ46=5,G36,0)</f>
        <v>0</v>
      </c>
      <c r="CA46" s="256">
        <v>1</v>
      </c>
      <c r="CB46" s="256">
        <v>1</v>
      </c>
    </row>
    <row r="47" spans="1:57" ht="12.75">
      <c r="A47" s="246" t="s">
        <v>97</v>
      </c>
      <c r="B47" s="247" t="s">
        <v>179</v>
      </c>
      <c r="C47" s="248" t="s">
        <v>180</v>
      </c>
      <c r="D47" s="249"/>
      <c r="E47" s="250"/>
      <c r="F47" s="250"/>
      <c r="G47" s="251"/>
      <c r="H47" s="273"/>
      <c r="I47" s="274">
        <f>SUM(I41:I46)</f>
        <v>6.960529999999999</v>
      </c>
      <c r="J47" s="273"/>
      <c r="K47" s="274">
        <f>SUM(K41:K46)</f>
        <v>0</v>
      </c>
      <c r="O47" s="256">
        <v>4</v>
      </c>
      <c r="BA47" s="275">
        <f>SUM(BA41:BA46)</f>
        <v>0</v>
      </c>
      <c r="BB47" s="275">
        <f>SUM(BB41:BB46)</f>
        <v>0</v>
      </c>
      <c r="BC47" s="275">
        <f>SUM(BC41:BC46)</f>
        <v>0</v>
      </c>
      <c r="BD47" s="275">
        <f>SUM(BD41:BD46)</f>
        <v>0</v>
      </c>
      <c r="BE47" s="275">
        <f>SUM(BE41:BE46)</f>
        <v>0</v>
      </c>
    </row>
    <row r="48" spans="1:15" ht="12.75">
      <c r="A48" s="257">
        <v>31</v>
      </c>
      <c r="B48" s="258" t="s">
        <v>182</v>
      </c>
      <c r="C48" s="259" t="s">
        <v>183</v>
      </c>
      <c r="D48" s="260" t="s">
        <v>121</v>
      </c>
      <c r="E48" s="261">
        <v>208.8</v>
      </c>
      <c r="F48" s="261">
        <v>0</v>
      </c>
      <c r="G48" s="262">
        <f>E48*F48</f>
        <v>0</v>
      </c>
      <c r="H48" s="252"/>
      <c r="I48" s="253"/>
      <c r="J48" s="254"/>
      <c r="K48" s="255"/>
      <c r="O48" s="256">
        <v>1</v>
      </c>
    </row>
    <row r="49" spans="1:80" ht="22.5">
      <c r="A49" s="257">
        <v>32</v>
      </c>
      <c r="B49" s="258" t="s">
        <v>184</v>
      </c>
      <c r="C49" s="259" t="s">
        <v>185</v>
      </c>
      <c r="D49" s="260" t="s">
        <v>121</v>
      </c>
      <c r="E49" s="261">
        <v>208.8</v>
      </c>
      <c r="F49" s="261">
        <v>0</v>
      </c>
      <c r="G49" s="262">
        <f>E49*F49</f>
        <v>0</v>
      </c>
      <c r="H49" s="263">
        <v>0.0001</v>
      </c>
      <c r="I49" s="264">
        <f>E39*H49</f>
        <v>0.0061</v>
      </c>
      <c r="J49" s="263">
        <v>0</v>
      </c>
      <c r="K49" s="264">
        <f>E39*J49</f>
        <v>0</v>
      </c>
      <c r="O49" s="256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>IF(AZ49=1,G39,0)</f>
        <v>0</v>
      </c>
      <c r="BB49" s="231">
        <f>IF(AZ49=2,G39,0)</f>
        <v>0</v>
      </c>
      <c r="BC49" s="231">
        <f>IF(AZ49=3,G39,0)</f>
        <v>0</v>
      </c>
      <c r="BD49" s="231">
        <f>IF(AZ49=4,G39,0)</f>
        <v>0</v>
      </c>
      <c r="BE49" s="231">
        <f>IF(AZ49=5,G39,0)</f>
        <v>0</v>
      </c>
      <c r="CA49" s="256">
        <v>1</v>
      </c>
      <c r="CB49" s="256">
        <v>1</v>
      </c>
    </row>
    <row r="50" spans="1:80" ht="12.75">
      <c r="A50" s="257">
        <v>33</v>
      </c>
      <c r="B50" s="258" t="s">
        <v>186</v>
      </c>
      <c r="C50" s="259" t="s">
        <v>187</v>
      </c>
      <c r="D50" s="260" t="s">
        <v>121</v>
      </c>
      <c r="E50" s="261">
        <v>208.8</v>
      </c>
      <c r="F50" s="261">
        <v>0</v>
      </c>
      <c r="G50" s="262">
        <f>E50*F50</f>
        <v>0</v>
      </c>
      <c r="H50" s="263">
        <v>0.01232</v>
      </c>
      <c r="I50" s="264">
        <f>E40*H50</f>
        <v>1.8248384</v>
      </c>
      <c r="J50" s="263">
        <v>0</v>
      </c>
      <c r="K50" s="264">
        <f>E40*J50</f>
        <v>0</v>
      </c>
      <c r="O50" s="256">
        <v>2</v>
      </c>
      <c r="AA50" s="231">
        <v>1</v>
      </c>
      <c r="AB50" s="231">
        <v>1</v>
      </c>
      <c r="AC50" s="231">
        <v>1</v>
      </c>
      <c r="AZ50" s="231">
        <v>1</v>
      </c>
      <c r="BA50" s="231">
        <f>IF(AZ50=1,G40,0)</f>
        <v>0</v>
      </c>
      <c r="BB50" s="231">
        <f>IF(AZ50=2,G40,0)</f>
        <v>0</v>
      </c>
      <c r="BC50" s="231">
        <f>IF(AZ50=3,G40,0)</f>
        <v>0</v>
      </c>
      <c r="BD50" s="231">
        <f>IF(AZ50=4,G40,0)</f>
        <v>0</v>
      </c>
      <c r="BE50" s="231">
        <f>IF(AZ50=5,G40,0)</f>
        <v>0</v>
      </c>
      <c r="CA50" s="256">
        <v>1</v>
      </c>
      <c r="CB50" s="256">
        <v>1</v>
      </c>
    </row>
    <row r="51" spans="1:80" ht="12.75">
      <c r="A51" s="257">
        <v>34</v>
      </c>
      <c r="B51" s="258" t="s">
        <v>188</v>
      </c>
      <c r="C51" s="259" t="s">
        <v>189</v>
      </c>
      <c r="D51" s="260" t="s">
        <v>121</v>
      </c>
      <c r="E51" s="261">
        <v>147.35</v>
      </c>
      <c r="F51" s="261">
        <v>0</v>
      </c>
      <c r="G51" s="262">
        <f>E51*F51</f>
        <v>0</v>
      </c>
      <c r="H51" s="263">
        <v>0.01323</v>
      </c>
      <c r="I51" s="264" t="e">
        <f>#REF!*H51</f>
        <v>#REF!</v>
      </c>
      <c r="J51" s="263">
        <v>0</v>
      </c>
      <c r="K51" s="264" t="e">
        <f>#REF!*J51</f>
        <v>#REF!</v>
      </c>
      <c r="O51" s="256">
        <v>2</v>
      </c>
      <c r="AA51" s="231">
        <v>1</v>
      </c>
      <c r="AB51" s="231">
        <v>1</v>
      </c>
      <c r="AC51" s="231">
        <v>1</v>
      </c>
      <c r="AZ51" s="231">
        <v>1</v>
      </c>
      <c r="BA51" s="231" t="e">
        <f>IF(AZ51=1,#REF!,0)</f>
        <v>#REF!</v>
      </c>
      <c r="BB51" s="231">
        <f>IF(AZ51=2,#REF!,0)</f>
        <v>0</v>
      </c>
      <c r="BC51" s="231">
        <f>IF(AZ51=3,#REF!,0)</f>
        <v>0</v>
      </c>
      <c r="BD51" s="231">
        <f>IF(AZ51=4,#REF!,0)</f>
        <v>0</v>
      </c>
      <c r="BE51" s="231">
        <f>IF(AZ51=5,#REF!,0)</f>
        <v>0</v>
      </c>
      <c r="CA51" s="256">
        <v>1</v>
      </c>
      <c r="CB51" s="256">
        <v>1</v>
      </c>
    </row>
    <row r="52" spans="1:80" ht="12.75">
      <c r="A52" s="266"/>
      <c r="B52" s="267" t="s">
        <v>100</v>
      </c>
      <c r="C52" s="268" t="s">
        <v>181</v>
      </c>
      <c r="D52" s="269"/>
      <c r="E52" s="270"/>
      <c r="F52" s="271"/>
      <c r="G52" s="272">
        <f>SUM(G47:G51)</f>
        <v>0</v>
      </c>
      <c r="H52" s="263">
        <v>0.00368</v>
      </c>
      <c r="I52" s="264">
        <f>E41*H52</f>
        <v>0.0736</v>
      </c>
      <c r="J52" s="263">
        <v>0</v>
      </c>
      <c r="K52" s="264">
        <f>E41*J52</f>
        <v>0</v>
      </c>
      <c r="O52" s="256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IF(AZ52=1,G41,0)</f>
        <v>0</v>
      </c>
      <c r="BB52" s="231">
        <f>IF(AZ52=2,G41,0)</f>
        <v>0</v>
      </c>
      <c r="BC52" s="231">
        <f>IF(AZ52=3,G41,0)</f>
        <v>0</v>
      </c>
      <c r="BD52" s="231">
        <f>IF(AZ52=4,G41,0)</f>
        <v>0</v>
      </c>
      <c r="BE52" s="231">
        <f>IF(AZ52=5,G41,0)</f>
        <v>0</v>
      </c>
      <c r="CA52" s="256">
        <v>1</v>
      </c>
      <c r="CB52" s="256">
        <v>1</v>
      </c>
    </row>
    <row r="53" spans="1:80" ht="12.75">
      <c r="A53" s="246" t="s">
        <v>97</v>
      </c>
      <c r="B53" s="247" t="s">
        <v>190</v>
      </c>
      <c r="C53" s="248" t="s">
        <v>191</v>
      </c>
      <c r="D53" s="249"/>
      <c r="E53" s="250"/>
      <c r="F53" s="250"/>
      <c r="G53" s="251"/>
      <c r="H53" s="263">
        <v>0</v>
      </c>
      <c r="I53" s="264">
        <f>E42*H53</f>
        <v>0</v>
      </c>
      <c r="J53" s="263">
        <v>0</v>
      </c>
      <c r="K53" s="264">
        <f>E42*J53</f>
        <v>0</v>
      </c>
      <c r="O53" s="256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>IF(AZ53=1,G42,0)</f>
        <v>0</v>
      </c>
      <c r="BB53" s="231">
        <f>IF(AZ53=2,G42,0)</f>
        <v>0</v>
      </c>
      <c r="BC53" s="231">
        <f>IF(AZ53=3,G42,0)</f>
        <v>0</v>
      </c>
      <c r="BD53" s="231">
        <f>IF(AZ53=4,G42,0)</f>
        <v>0</v>
      </c>
      <c r="BE53" s="231">
        <f>IF(AZ53=5,G42,0)</f>
        <v>0</v>
      </c>
      <c r="CA53" s="256">
        <v>1</v>
      </c>
      <c r="CB53" s="256">
        <v>1</v>
      </c>
    </row>
    <row r="54" spans="1:80" ht="12.75">
      <c r="A54" s="257">
        <v>36</v>
      </c>
      <c r="B54" s="258" t="s">
        <v>193</v>
      </c>
      <c r="C54" s="259" t="s">
        <v>194</v>
      </c>
      <c r="D54" s="260" t="s">
        <v>121</v>
      </c>
      <c r="E54" s="261">
        <v>161.47</v>
      </c>
      <c r="F54" s="261">
        <v>0</v>
      </c>
      <c r="G54" s="262">
        <f>E54*F54</f>
        <v>0</v>
      </c>
      <c r="H54" s="263">
        <v>0.00039</v>
      </c>
      <c r="I54" s="264">
        <f>E43*H54</f>
        <v>0.0636168</v>
      </c>
      <c r="J54" s="263">
        <v>0</v>
      </c>
      <c r="K54" s="264">
        <f>E43*J54</f>
        <v>0</v>
      </c>
      <c r="O54" s="256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IF(AZ54=1,G43,0)</f>
        <v>0</v>
      </c>
      <c r="BB54" s="231">
        <f>IF(AZ54=2,G43,0)</f>
        <v>0</v>
      </c>
      <c r="BC54" s="231">
        <f>IF(AZ54=3,G43,0)</f>
        <v>0</v>
      </c>
      <c r="BD54" s="231">
        <f>IF(AZ54=4,G43,0)</f>
        <v>0</v>
      </c>
      <c r="BE54" s="231">
        <f>IF(AZ54=5,G43,0)</f>
        <v>0</v>
      </c>
      <c r="CA54" s="256">
        <v>1</v>
      </c>
      <c r="CB54" s="256">
        <v>1</v>
      </c>
    </row>
    <row r="55" spans="1:80" ht="12.75">
      <c r="A55" s="266"/>
      <c r="B55" s="267" t="s">
        <v>100</v>
      </c>
      <c r="C55" s="268" t="s">
        <v>192</v>
      </c>
      <c r="D55" s="269"/>
      <c r="E55" s="270"/>
      <c r="F55" s="271"/>
      <c r="G55" s="272">
        <f>SUM(G53:G54)</f>
        <v>0</v>
      </c>
      <c r="H55" s="263">
        <v>0.00263</v>
      </c>
      <c r="I55" s="264">
        <f>E44*H55</f>
        <v>0.3895556</v>
      </c>
      <c r="J55" s="263">
        <v>0</v>
      </c>
      <c r="K55" s="264">
        <f>E44*J55</f>
        <v>0</v>
      </c>
      <c r="O55" s="256">
        <v>2</v>
      </c>
      <c r="AA55" s="231">
        <v>1</v>
      </c>
      <c r="AB55" s="231">
        <v>0</v>
      </c>
      <c r="AC55" s="231">
        <v>0</v>
      </c>
      <c r="AZ55" s="231">
        <v>1</v>
      </c>
      <c r="BA55" s="231">
        <f>IF(AZ55=1,G44,0)</f>
        <v>0</v>
      </c>
      <c r="BB55" s="231">
        <f>IF(AZ55=2,G44,0)</f>
        <v>0</v>
      </c>
      <c r="BC55" s="231">
        <f>IF(AZ55=3,G44,0)</f>
        <v>0</v>
      </c>
      <c r="BD55" s="231">
        <f>IF(AZ55=4,G44,0)</f>
        <v>0</v>
      </c>
      <c r="BE55" s="231">
        <f>IF(AZ55=5,G44,0)</f>
        <v>0</v>
      </c>
      <c r="CA55" s="256">
        <v>1</v>
      </c>
      <c r="CB55" s="256">
        <v>0</v>
      </c>
    </row>
    <row r="56" spans="1:80" ht="12.75">
      <c r="A56" s="246" t="s">
        <v>97</v>
      </c>
      <c r="B56" s="247" t="s">
        <v>195</v>
      </c>
      <c r="C56" s="248" t="s">
        <v>196</v>
      </c>
      <c r="D56" s="249"/>
      <c r="E56" s="250"/>
      <c r="F56" s="250"/>
      <c r="G56" s="251"/>
      <c r="H56" s="263">
        <v>0.00479</v>
      </c>
      <c r="I56" s="264">
        <f>E45*H56</f>
        <v>0.7094948</v>
      </c>
      <c r="J56" s="263">
        <v>0</v>
      </c>
      <c r="K56" s="264">
        <f>E45*J56</f>
        <v>0</v>
      </c>
      <c r="O56" s="256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IF(AZ56=1,G45,0)</f>
        <v>0</v>
      </c>
      <c r="BB56" s="231">
        <f>IF(AZ56=2,G45,0)</f>
        <v>0</v>
      </c>
      <c r="BC56" s="231">
        <f>IF(AZ56=3,G45,0)</f>
        <v>0</v>
      </c>
      <c r="BD56" s="231">
        <f>IF(AZ56=4,G45,0)</f>
        <v>0</v>
      </c>
      <c r="BE56" s="231">
        <f>IF(AZ56=5,G45,0)</f>
        <v>0</v>
      </c>
      <c r="CA56" s="256">
        <v>1</v>
      </c>
      <c r="CB56" s="256">
        <v>1</v>
      </c>
    </row>
    <row r="57" spans="1:57" ht="12.75">
      <c r="A57" s="257">
        <v>37</v>
      </c>
      <c r="B57" s="258" t="s">
        <v>198</v>
      </c>
      <c r="C57" s="259" t="s">
        <v>199</v>
      </c>
      <c r="D57" s="260" t="s">
        <v>130</v>
      </c>
      <c r="E57" s="261">
        <v>18.48429566</v>
      </c>
      <c r="F57" s="261">
        <v>0</v>
      </c>
      <c r="G57" s="262">
        <f>E57*F57</f>
        <v>0</v>
      </c>
      <c r="H57" s="273"/>
      <c r="I57" s="274" t="e">
        <f>SUM(I48:I56)</f>
        <v>#REF!</v>
      </c>
      <c r="J57" s="273"/>
      <c r="K57" s="274" t="e">
        <f>SUM(K48:K56)</f>
        <v>#REF!</v>
      </c>
      <c r="O57" s="256">
        <v>4</v>
      </c>
      <c r="BA57" s="275" t="e">
        <f>SUM(BA48:BA56)</f>
        <v>#REF!</v>
      </c>
      <c r="BB57" s="275">
        <f>SUM(BB48:BB56)</f>
        <v>0</v>
      </c>
      <c r="BC57" s="275">
        <f>SUM(BC48:BC56)</f>
        <v>0</v>
      </c>
      <c r="BD57" s="275">
        <f>SUM(BD48:BD56)</f>
        <v>0</v>
      </c>
      <c r="BE57" s="275">
        <f>SUM(BE48:BE56)</f>
        <v>0</v>
      </c>
    </row>
    <row r="58" spans="1:15" ht="12.75">
      <c r="A58" s="266"/>
      <c r="B58" s="267" t="s">
        <v>100</v>
      </c>
      <c r="C58" s="268" t="s">
        <v>197</v>
      </c>
      <c r="D58" s="269"/>
      <c r="E58" s="270"/>
      <c r="F58" s="271"/>
      <c r="G58" s="272">
        <f>SUM(G56:G57)</f>
        <v>0</v>
      </c>
      <c r="H58" s="252"/>
      <c r="I58" s="253"/>
      <c r="J58" s="254"/>
      <c r="K58" s="255"/>
      <c r="O58" s="256">
        <v>1</v>
      </c>
    </row>
    <row r="59" spans="1:80" ht="12.75">
      <c r="A59" s="246" t="s">
        <v>97</v>
      </c>
      <c r="B59" s="247" t="s">
        <v>200</v>
      </c>
      <c r="C59" s="248" t="s">
        <v>201</v>
      </c>
      <c r="D59" s="249"/>
      <c r="E59" s="250"/>
      <c r="F59" s="250"/>
      <c r="G59" s="251"/>
      <c r="H59" s="263">
        <v>0.03338</v>
      </c>
      <c r="I59" s="264">
        <f>E48*H59</f>
        <v>6.969744</v>
      </c>
      <c r="J59" s="263">
        <v>0</v>
      </c>
      <c r="K59" s="264">
        <f>E48*J59</f>
        <v>0</v>
      </c>
      <c r="O59" s="256">
        <v>2</v>
      </c>
      <c r="AA59" s="231">
        <v>1</v>
      </c>
      <c r="AB59" s="231">
        <v>1</v>
      </c>
      <c r="AC59" s="231">
        <v>1</v>
      </c>
      <c r="AZ59" s="231">
        <v>1</v>
      </c>
      <c r="BA59" s="231">
        <f>IF(AZ59=1,G48,0)</f>
        <v>0</v>
      </c>
      <c r="BB59" s="231">
        <f>IF(AZ59=2,G48,0)</f>
        <v>0</v>
      </c>
      <c r="BC59" s="231">
        <f>IF(AZ59=3,G48,0)</f>
        <v>0</v>
      </c>
      <c r="BD59" s="231">
        <f>IF(AZ59=4,G48,0)</f>
        <v>0</v>
      </c>
      <c r="BE59" s="231">
        <f>IF(AZ59=5,G48,0)</f>
        <v>0</v>
      </c>
      <c r="CA59" s="256">
        <v>1</v>
      </c>
      <c r="CB59" s="256">
        <v>1</v>
      </c>
    </row>
    <row r="60" spans="1:80" ht="22.5">
      <c r="A60" s="257">
        <v>38</v>
      </c>
      <c r="B60" s="258" t="s">
        <v>203</v>
      </c>
      <c r="C60" s="259" t="s">
        <v>204</v>
      </c>
      <c r="D60" s="260" t="s">
        <v>121</v>
      </c>
      <c r="E60" s="261">
        <v>173.3</v>
      </c>
      <c r="F60" s="261">
        <v>0</v>
      </c>
      <c r="G60" s="262">
        <f>E60*F60</f>
        <v>0</v>
      </c>
      <c r="H60" s="263">
        <v>0</v>
      </c>
      <c r="I60" s="264">
        <f>E49*H60</f>
        <v>0</v>
      </c>
      <c r="J60" s="263">
        <v>0</v>
      </c>
      <c r="K60" s="264">
        <f>E49*J60</f>
        <v>0</v>
      </c>
      <c r="O60" s="256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>IF(AZ60=1,G49,0)</f>
        <v>0</v>
      </c>
      <c r="BB60" s="231">
        <f>IF(AZ60=2,G49,0)</f>
        <v>0</v>
      </c>
      <c r="BC60" s="231">
        <f>IF(AZ60=3,G49,0)</f>
        <v>0</v>
      </c>
      <c r="BD60" s="231">
        <f>IF(AZ60=4,G49,0)</f>
        <v>0</v>
      </c>
      <c r="BE60" s="231">
        <f>IF(AZ60=5,G49,0)</f>
        <v>0</v>
      </c>
      <c r="CA60" s="256">
        <v>1</v>
      </c>
      <c r="CB60" s="256">
        <v>1</v>
      </c>
    </row>
    <row r="61" spans="1:80" ht="12.75">
      <c r="A61" s="257">
        <v>39</v>
      </c>
      <c r="B61" s="258" t="s">
        <v>205</v>
      </c>
      <c r="C61" s="259" t="s">
        <v>206</v>
      </c>
      <c r="D61" s="260" t="s">
        <v>121</v>
      </c>
      <c r="E61" s="261">
        <v>173.3</v>
      </c>
      <c r="F61" s="261">
        <v>0</v>
      </c>
      <c r="G61" s="262">
        <f>E61*F61</f>
        <v>0</v>
      </c>
      <c r="H61" s="263">
        <v>0</v>
      </c>
      <c r="I61" s="264">
        <f>E50*H61</f>
        <v>0</v>
      </c>
      <c r="J61" s="263">
        <v>0</v>
      </c>
      <c r="K61" s="264">
        <f>E50*J61</f>
        <v>0</v>
      </c>
      <c r="O61" s="256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>IF(AZ61=1,G50,0)</f>
        <v>0</v>
      </c>
      <c r="BB61" s="231">
        <f>IF(AZ61=2,G50,0)</f>
        <v>0</v>
      </c>
      <c r="BC61" s="231">
        <f>IF(AZ61=3,G50,0)</f>
        <v>0</v>
      </c>
      <c r="BD61" s="231">
        <f>IF(AZ61=4,G50,0)</f>
        <v>0</v>
      </c>
      <c r="BE61" s="231">
        <f>IF(AZ61=5,G50,0)</f>
        <v>0</v>
      </c>
      <c r="CA61" s="256">
        <v>1</v>
      </c>
      <c r="CB61" s="256">
        <v>1</v>
      </c>
    </row>
    <row r="62" spans="1:80" ht="22.5">
      <c r="A62" s="257">
        <v>40</v>
      </c>
      <c r="B62" s="258" t="s">
        <v>207</v>
      </c>
      <c r="C62" s="259" t="s">
        <v>208</v>
      </c>
      <c r="D62" s="260" t="s">
        <v>121</v>
      </c>
      <c r="E62" s="261">
        <v>46.68</v>
      </c>
      <c r="F62" s="261">
        <v>0</v>
      </c>
      <c r="G62" s="262">
        <f>E62*F62</f>
        <v>0</v>
      </c>
      <c r="H62" s="263">
        <v>0.00158</v>
      </c>
      <c r="I62" s="264">
        <f>E51*H62</f>
        <v>0.232813</v>
      </c>
      <c r="J62" s="263">
        <v>0</v>
      </c>
      <c r="K62" s="264">
        <f>E51*J62</f>
        <v>0</v>
      </c>
      <c r="O62" s="256">
        <v>2</v>
      </c>
      <c r="AA62" s="231">
        <v>1</v>
      </c>
      <c r="AB62" s="231">
        <v>1</v>
      </c>
      <c r="AC62" s="231">
        <v>1</v>
      </c>
      <c r="AZ62" s="231">
        <v>1</v>
      </c>
      <c r="BA62" s="231">
        <f>IF(AZ62=1,G51,0)</f>
        <v>0</v>
      </c>
      <c r="BB62" s="231">
        <f>IF(AZ62=2,G51,0)</f>
        <v>0</v>
      </c>
      <c r="BC62" s="231">
        <f>IF(AZ62=3,G51,0)</f>
        <v>0</v>
      </c>
      <c r="BD62" s="231">
        <f>IF(AZ62=4,G51,0)</f>
        <v>0</v>
      </c>
      <c r="BE62" s="231">
        <f>IF(AZ62=5,G51,0)</f>
        <v>0</v>
      </c>
      <c r="CA62" s="256">
        <v>1</v>
      </c>
      <c r="CB62" s="256">
        <v>1</v>
      </c>
    </row>
    <row r="63" spans="1:57" ht="12.75">
      <c r="A63" s="257">
        <v>41</v>
      </c>
      <c r="B63" s="258" t="s">
        <v>209</v>
      </c>
      <c r="C63" s="259" t="s">
        <v>210</v>
      </c>
      <c r="D63" s="260" t="s">
        <v>121</v>
      </c>
      <c r="E63" s="261">
        <v>190.63</v>
      </c>
      <c r="F63" s="261">
        <v>0</v>
      </c>
      <c r="G63" s="262">
        <f>E63*F63</f>
        <v>0</v>
      </c>
      <c r="H63" s="273"/>
      <c r="I63" s="274">
        <f>SUM(I58:I62)</f>
        <v>7.2025570000000005</v>
      </c>
      <c r="J63" s="273"/>
      <c r="K63" s="274">
        <f>SUM(K58:K62)</f>
        <v>0</v>
      </c>
      <c r="O63" s="256">
        <v>4</v>
      </c>
      <c r="BA63" s="275">
        <f>SUM(BA58:BA62)</f>
        <v>0</v>
      </c>
      <c r="BB63" s="275">
        <f>SUM(BB58:BB62)</f>
        <v>0</v>
      </c>
      <c r="BC63" s="275">
        <f>SUM(BC58:BC62)</f>
        <v>0</v>
      </c>
      <c r="BD63" s="275">
        <f>SUM(BD58:BD62)</f>
        <v>0</v>
      </c>
      <c r="BE63" s="275">
        <f>SUM(BE58:BE62)</f>
        <v>0</v>
      </c>
    </row>
    <row r="64" spans="1:15" ht="12.75">
      <c r="A64" s="257">
        <v>42</v>
      </c>
      <c r="B64" s="258" t="s">
        <v>211</v>
      </c>
      <c r="C64" s="259" t="s">
        <v>212</v>
      </c>
      <c r="D64" s="260" t="s">
        <v>12</v>
      </c>
      <c r="E64" s="261"/>
      <c r="F64" s="261">
        <v>0</v>
      </c>
      <c r="G64" s="262">
        <f>E64*F64</f>
        <v>0</v>
      </c>
      <c r="H64" s="252"/>
      <c r="I64" s="253"/>
      <c r="J64" s="254"/>
      <c r="K64" s="255"/>
      <c r="O64" s="256">
        <v>1</v>
      </c>
    </row>
    <row r="65" spans="1:80" ht="12.75">
      <c r="A65" s="266"/>
      <c r="B65" s="267" t="s">
        <v>100</v>
      </c>
      <c r="C65" s="268" t="s">
        <v>202</v>
      </c>
      <c r="D65" s="269"/>
      <c r="E65" s="270"/>
      <c r="F65" s="271"/>
      <c r="G65" s="272">
        <f>SUM(G59:G64)</f>
        <v>0</v>
      </c>
      <c r="H65" s="263">
        <v>4E-05</v>
      </c>
      <c r="I65" s="264">
        <f>E54*H65</f>
        <v>0.006458800000000001</v>
      </c>
      <c r="J65" s="263">
        <v>0</v>
      </c>
      <c r="K65" s="264">
        <f>E54*J65</f>
        <v>0</v>
      </c>
      <c r="O65" s="256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>IF(AZ65=1,G54,0)</f>
        <v>0</v>
      </c>
      <c r="BB65" s="231">
        <f>IF(AZ65=2,G54,0)</f>
        <v>0</v>
      </c>
      <c r="BC65" s="231">
        <f>IF(AZ65=3,G54,0)</f>
        <v>0</v>
      </c>
      <c r="BD65" s="231">
        <f>IF(AZ65=4,G54,0)</f>
        <v>0</v>
      </c>
      <c r="BE65" s="231">
        <f>IF(AZ65=5,G54,0)</f>
        <v>0</v>
      </c>
      <c r="CA65" s="256">
        <v>1</v>
      </c>
      <c r="CB65" s="256">
        <v>1</v>
      </c>
    </row>
    <row r="66" spans="1:57" ht="12.75">
      <c r="A66" s="246" t="s">
        <v>97</v>
      </c>
      <c r="B66" s="247" t="s">
        <v>213</v>
      </c>
      <c r="C66" s="248" t="s">
        <v>214</v>
      </c>
      <c r="D66" s="249"/>
      <c r="E66" s="250"/>
      <c r="F66" s="250"/>
      <c r="G66" s="251"/>
      <c r="H66" s="273"/>
      <c r="I66" s="274">
        <f>SUM(I64:I65)</f>
        <v>0.006458800000000001</v>
      </c>
      <c r="J66" s="273"/>
      <c r="K66" s="274">
        <f>SUM(K64:K65)</f>
        <v>0</v>
      </c>
      <c r="O66" s="256">
        <v>4</v>
      </c>
      <c r="BA66" s="275">
        <f>SUM(BA64:BA65)</f>
        <v>0</v>
      </c>
      <c r="BB66" s="275">
        <f>SUM(BB64:BB65)</f>
        <v>0</v>
      </c>
      <c r="BC66" s="275">
        <f>SUM(BC64:BC65)</f>
        <v>0</v>
      </c>
      <c r="BD66" s="275">
        <f>SUM(BD64:BD65)</f>
        <v>0</v>
      </c>
      <c r="BE66" s="275">
        <f>SUM(BE64:BE65)</f>
        <v>0</v>
      </c>
    </row>
    <row r="67" spans="1:15" ht="22.5">
      <c r="A67" s="257">
        <v>43</v>
      </c>
      <c r="B67" s="258" t="s">
        <v>216</v>
      </c>
      <c r="C67" s="259" t="s">
        <v>217</v>
      </c>
      <c r="D67" s="260" t="s">
        <v>121</v>
      </c>
      <c r="E67" s="261">
        <v>173.3</v>
      </c>
      <c r="F67" s="261">
        <v>0</v>
      </c>
      <c r="G67" s="262">
        <f aca="true" t="shared" si="9" ref="G67:G76">E67*F67</f>
        <v>0</v>
      </c>
      <c r="H67" s="252"/>
      <c r="I67" s="253"/>
      <c r="J67" s="254"/>
      <c r="K67" s="255"/>
      <c r="O67" s="256">
        <v>1</v>
      </c>
    </row>
    <row r="68" spans="1:80" ht="12.75">
      <c r="A68" s="257">
        <v>44</v>
      </c>
      <c r="B68" s="258" t="s">
        <v>218</v>
      </c>
      <c r="C68" s="259" t="s">
        <v>219</v>
      </c>
      <c r="D68" s="260" t="s">
        <v>121</v>
      </c>
      <c r="E68" s="261">
        <v>173.3</v>
      </c>
      <c r="F68" s="261">
        <v>0</v>
      </c>
      <c r="G68" s="262">
        <f t="shared" si="9"/>
        <v>0</v>
      </c>
      <c r="H68" s="263">
        <v>0</v>
      </c>
      <c r="I68" s="264">
        <f>E57*H68</f>
        <v>0</v>
      </c>
      <c r="J68" s="263"/>
      <c r="K68" s="264">
        <f>E57*J68</f>
        <v>0</v>
      </c>
      <c r="O68" s="256">
        <v>2</v>
      </c>
      <c r="AA68" s="231">
        <v>7</v>
      </c>
      <c r="AB68" s="231">
        <v>1</v>
      </c>
      <c r="AC68" s="231">
        <v>2</v>
      </c>
      <c r="AZ68" s="231">
        <v>1</v>
      </c>
      <c r="BA68" s="231">
        <f>IF(AZ68=1,G57,0)</f>
        <v>0</v>
      </c>
      <c r="BB68" s="231">
        <f>IF(AZ68=2,G57,0)</f>
        <v>0</v>
      </c>
      <c r="BC68" s="231">
        <f>IF(AZ68=3,G57,0)</f>
        <v>0</v>
      </c>
      <c r="BD68" s="231">
        <f>IF(AZ68=4,G57,0)</f>
        <v>0</v>
      </c>
      <c r="BE68" s="231">
        <f>IF(AZ68=5,G57,0)</f>
        <v>0</v>
      </c>
      <c r="CA68" s="256">
        <v>7</v>
      </c>
      <c r="CB68" s="256">
        <v>1</v>
      </c>
    </row>
    <row r="69" spans="1:57" ht="12.75">
      <c r="A69" s="257">
        <v>45</v>
      </c>
      <c r="B69" s="258" t="s">
        <v>220</v>
      </c>
      <c r="C69" s="259" t="s">
        <v>221</v>
      </c>
      <c r="D69" s="260" t="s">
        <v>121</v>
      </c>
      <c r="E69" s="261">
        <v>42</v>
      </c>
      <c r="F69" s="261">
        <v>0</v>
      </c>
      <c r="G69" s="262">
        <f t="shared" si="9"/>
        <v>0</v>
      </c>
      <c r="H69" s="273"/>
      <c r="I69" s="274">
        <f>SUM(I67:I68)</f>
        <v>0</v>
      </c>
      <c r="J69" s="273"/>
      <c r="K69" s="274">
        <f>SUM(K67:K68)</f>
        <v>0</v>
      </c>
      <c r="O69" s="256">
        <v>4</v>
      </c>
      <c r="BA69" s="275">
        <f>SUM(BA67:BA68)</f>
        <v>0</v>
      </c>
      <c r="BB69" s="275">
        <f>SUM(BB67:BB68)</f>
        <v>0</v>
      </c>
      <c r="BC69" s="275">
        <f>SUM(BC67:BC68)</f>
        <v>0</v>
      </c>
      <c r="BD69" s="275">
        <f>SUM(BD67:BD68)</f>
        <v>0</v>
      </c>
      <c r="BE69" s="275">
        <f>SUM(BE67:BE68)</f>
        <v>0</v>
      </c>
    </row>
    <row r="70" spans="1:15" ht="12.75">
      <c r="A70" s="257">
        <v>46</v>
      </c>
      <c r="B70" s="258" t="s">
        <v>222</v>
      </c>
      <c r="C70" s="259" t="s">
        <v>223</v>
      </c>
      <c r="D70" s="260" t="s">
        <v>121</v>
      </c>
      <c r="E70" s="261">
        <v>173.3</v>
      </c>
      <c r="F70" s="261">
        <v>0</v>
      </c>
      <c r="G70" s="262">
        <f t="shared" si="9"/>
        <v>0</v>
      </c>
      <c r="H70" s="252"/>
      <c r="I70" s="253"/>
      <c r="J70" s="254"/>
      <c r="K70" s="255"/>
      <c r="O70" s="256">
        <v>1</v>
      </c>
    </row>
    <row r="71" spans="1:80" ht="12.75">
      <c r="A71" s="257">
        <v>47</v>
      </c>
      <c r="B71" s="258" t="s">
        <v>224</v>
      </c>
      <c r="C71" s="259" t="s">
        <v>225</v>
      </c>
      <c r="D71" s="260" t="s">
        <v>121</v>
      </c>
      <c r="E71" s="261">
        <v>173.3</v>
      </c>
      <c r="F71" s="261">
        <v>0</v>
      </c>
      <c r="G71" s="262">
        <f t="shared" si="9"/>
        <v>0</v>
      </c>
      <c r="H71" s="263">
        <v>0.0002</v>
      </c>
      <c r="I71" s="264">
        <f>E60*H71</f>
        <v>0.03466</v>
      </c>
      <c r="J71" s="263">
        <v>0</v>
      </c>
      <c r="K71" s="264">
        <f>E60*J71</f>
        <v>0</v>
      </c>
      <c r="O71" s="256">
        <v>2</v>
      </c>
      <c r="AA71" s="231">
        <v>1</v>
      </c>
      <c r="AB71" s="231">
        <v>7</v>
      </c>
      <c r="AC71" s="231">
        <v>7</v>
      </c>
      <c r="AZ71" s="231">
        <v>2</v>
      </c>
      <c r="BA71" s="231">
        <f>IF(AZ71=1,G60,0)</f>
        <v>0</v>
      </c>
      <c r="BB71" s="231">
        <f>IF(AZ71=2,G60,0)</f>
        <v>0</v>
      </c>
      <c r="BC71" s="231">
        <f>IF(AZ71=3,G60,0)</f>
        <v>0</v>
      </c>
      <c r="BD71" s="231">
        <f>IF(AZ71=4,G60,0)</f>
        <v>0</v>
      </c>
      <c r="BE71" s="231">
        <f>IF(AZ71=5,G60,0)</f>
        <v>0</v>
      </c>
      <c r="CA71" s="256">
        <v>1</v>
      </c>
      <c r="CB71" s="256">
        <v>7</v>
      </c>
    </row>
    <row r="72" spans="1:80" ht="12.75">
      <c r="A72" s="257">
        <v>48</v>
      </c>
      <c r="B72" s="258" t="s">
        <v>226</v>
      </c>
      <c r="C72" s="259" t="s">
        <v>227</v>
      </c>
      <c r="D72" s="260" t="s">
        <v>121</v>
      </c>
      <c r="E72" s="261">
        <v>42</v>
      </c>
      <c r="F72" s="261">
        <v>0</v>
      </c>
      <c r="G72" s="262">
        <f t="shared" si="9"/>
        <v>0</v>
      </c>
      <c r="H72" s="263">
        <v>0.00041</v>
      </c>
      <c r="I72" s="264">
        <f>E61*H72</f>
        <v>0.071053</v>
      </c>
      <c r="J72" s="263">
        <v>0</v>
      </c>
      <c r="K72" s="264">
        <f>E61*J72</f>
        <v>0</v>
      </c>
      <c r="O72" s="256">
        <v>2</v>
      </c>
      <c r="AA72" s="231">
        <v>1</v>
      </c>
      <c r="AB72" s="231">
        <v>7</v>
      </c>
      <c r="AC72" s="231">
        <v>7</v>
      </c>
      <c r="AZ72" s="231">
        <v>2</v>
      </c>
      <c r="BA72" s="231">
        <f>IF(AZ72=1,G61,0)</f>
        <v>0</v>
      </c>
      <c r="BB72" s="231">
        <f>IF(AZ72=2,G61,0)</f>
        <v>0</v>
      </c>
      <c r="BC72" s="231">
        <f>IF(AZ72=3,G61,0)</f>
        <v>0</v>
      </c>
      <c r="BD72" s="231">
        <f>IF(AZ72=4,G61,0)</f>
        <v>0</v>
      </c>
      <c r="BE72" s="231">
        <f>IF(AZ72=5,G61,0)</f>
        <v>0</v>
      </c>
      <c r="CA72" s="256">
        <v>1</v>
      </c>
      <c r="CB72" s="256">
        <v>7</v>
      </c>
    </row>
    <row r="73" spans="1:80" ht="12.75">
      <c r="A73" s="257">
        <v>49</v>
      </c>
      <c r="B73" s="258" t="s">
        <v>228</v>
      </c>
      <c r="C73" s="259" t="s">
        <v>229</v>
      </c>
      <c r="D73" s="260" t="s">
        <v>121</v>
      </c>
      <c r="E73" s="261">
        <v>173.3</v>
      </c>
      <c r="F73" s="261">
        <v>0</v>
      </c>
      <c r="G73" s="262">
        <f t="shared" si="9"/>
        <v>0</v>
      </c>
      <c r="H73" s="263">
        <v>0.004</v>
      </c>
      <c r="I73" s="264">
        <f>E62*H73</f>
        <v>0.18672</v>
      </c>
      <c r="J73" s="263">
        <v>0</v>
      </c>
      <c r="K73" s="264">
        <f>E62*J73</f>
        <v>0</v>
      </c>
      <c r="O73" s="256">
        <v>2</v>
      </c>
      <c r="AA73" s="231">
        <v>1</v>
      </c>
      <c r="AB73" s="231">
        <v>7</v>
      </c>
      <c r="AC73" s="231">
        <v>7</v>
      </c>
      <c r="AZ73" s="231">
        <v>2</v>
      </c>
      <c r="BA73" s="231">
        <f>IF(AZ73=1,G62,0)</f>
        <v>0</v>
      </c>
      <c r="BB73" s="231">
        <f>IF(AZ73=2,G62,0)</f>
        <v>0</v>
      </c>
      <c r="BC73" s="231">
        <f>IF(AZ73=3,G62,0)</f>
        <v>0</v>
      </c>
      <c r="BD73" s="231">
        <f>IF(AZ73=4,G62,0)</f>
        <v>0</v>
      </c>
      <c r="BE73" s="231">
        <f>IF(AZ73=5,G62,0)</f>
        <v>0</v>
      </c>
      <c r="CA73" s="256">
        <v>1</v>
      </c>
      <c r="CB73" s="256">
        <v>7</v>
      </c>
    </row>
    <row r="74" spans="1:80" ht="12.75">
      <c r="A74" s="257">
        <v>50</v>
      </c>
      <c r="B74" s="258" t="s">
        <v>230</v>
      </c>
      <c r="C74" s="259" t="s">
        <v>231</v>
      </c>
      <c r="D74" s="260" t="s">
        <v>121</v>
      </c>
      <c r="E74" s="261">
        <v>173.3</v>
      </c>
      <c r="F74" s="261">
        <v>0</v>
      </c>
      <c r="G74" s="262">
        <f t="shared" si="9"/>
        <v>0</v>
      </c>
      <c r="H74" s="263">
        <v>0.0044</v>
      </c>
      <c r="I74" s="264">
        <f>E63*H74</f>
        <v>0.8387720000000001</v>
      </c>
      <c r="J74" s="263"/>
      <c r="K74" s="264">
        <f>E63*J74</f>
        <v>0</v>
      </c>
      <c r="O74" s="256">
        <v>2</v>
      </c>
      <c r="AA74" s="231">
        <v>3</v>
      </c>
      <c r="AB74" s="231">
        <v>7</v>
      </c>
      <c r="AC74" s="231">
        <v>62836109</v>
      </c>
      <c r="AZ74" s="231">
        <v>2</v>
      </c>
      <c r="BA74" s="231">
        <f>IF(AZ74=1,G63,0)</f>
        <v>0</v>
      </c>
      <c r="BB74" s="231">
        <f>IF(AZ74=2,G63,0)</f>
        <v>0</v>
      </c>
      <c r="BC74" s="231">
        <f>IF(AZ74=3,G63,0)</f>
        <v>0</v>
      </c>
      <c r="BD74" s="231">
        <f>IF(AZ74=4,G63,0)</f>
        <v>0</v>
      </c>
      <c r="BE74" s="231">
        <f>IF(AZ74=5,G63,0)</f>
        <v>0</v>
      </c>
      <c r="CA74" s="256">
        <v>3</v>
      </c>
      <c r="CB74" s="256">
        <v>7</v>
      </c>
    </row>
    <row r="75" spans="1:80" ht="12.75">
      <c r="A75" s="257">
        <v>51</v>
      </c>
      <c r="B75" s="258" t="s">
        <v>232</v>
      </c>
      <c r="C75" s="259" t="s">
        <v>233</v>
      </c>
      <c r="D75" s="260" t="s">
        <v>121</v>
      </c>
      <c r="E75" s="261">
        <v>173.3</v>
      </c>
      <c r="F75" s="261">
        <v>0</v>
      </c>
      <c r="G75" s="262">
        <f t="shared" si="9"/>
        <v>0</v>
      </c>
      <c r="H75" s="263">
        <v>0</v>
      </c>
      <c r="I75" s="264">
        <f>E64*H75</f>
        <v>0</v>
      </c>
      <c r="J75" s="263"/>
      <c r="K75" s="264">
        <f>E64*J75</f>
        <v>0</v>
      </c>
      <c r="O75" s="256">
        <v>2</v>
      </c>
      <c r="AA75" s="231">
        <v>7</v>
      </c>
      <c r="AB75" s="231">
        <v>1002</v>
      </c>
      <c r="AC75" s="231">
        <v>5</v>
      </c>
      <c r="AZ75" s="231">
        <v>2</v>
      </c>
      <c r="BA75" s="231">
        <f>IF(AZ75=1,G64,0)</f>
        <v>0</v>
      </c>
      <c r="BB75" s="231">
        <f>IF(AZ75=2,G64,0)</f>
        <v>0</v>
      </c>
      <c r="BC75" s="231">
        <f>IF(AZ75=3,G64,0)</f>
        <v>0</v>
      </c>
      <c r="BD75" s="231">
        <f>IF(AZ75=4,G64,0)</f>
        <v>0</v>
      </c>
      <c r="BE75" s="231">
        <f>IF(AZ75=5,G64,0)</f>
        <v>0</v>
      </c>
      <c r="CA75" s="256">
        <v>7</v>
      </c>
      <c r="CB75" s="256">
        <v>1002</v>
      </c>
    </row>
    <row r="76" spans="1:57" ht="12.75">
      <c r="A76" s="257">
        <v>52</v>
      </c>
      <c r="B76" s="258" t="s">
        <v>234</v>
      </c>
      <c r="C76" s="259" t="s">
        <v>235</v>
      </c>
      <c r="D76" s="260" t="s">
        <v>12</v>
      </c>
      <c r="E76" s="261"/>
      <c r="F76" s="261">
        <v>0</v>
      </c>
      <c r="G76" s="262">
        <f t="shared" si="9"/>
        <v>0</v>
      </c>
      <c r="H76" s="273"/>
      <c r="I76" s="274">
        <f>SUM(I70:I75)</f>
        <v>1.131205</v>
      </c>
      <c r="J76" s="273"/>
      <c r="K76" s="274">
        <f>SUM(K70:K75)</f>
        <v>0</v>
      </c>
      <c r="O76" s="256">
        <v>4</v>
      </c>
      <c r="BA76" s="275">
        <f>SUM(BA70:BA75)</f>
        <v>0</v>
      </c>
      <c r="BB76" s="275">
        <f>SUM(BB70:BB75)</f>
        <v>0</v>
      </c>
      <c r="BC76" s="275">
        <f>SUM(BC70:BC75)</f>
        <v>0</v>
      </c>
      <c r="BD76" s="275">
        <f>SUM(BD70:BD75)</f>
        <v>0</v>
      </c>
      <c r="BE76" s="275">
        <f>SUM(BE70:BE75)</f>
        <v>0</v>
      </c>
    </row>
    <row r="77" spans="1:15" ht="12.75">
      <c r="A77" s="266"/>
      <c r="B77" s="267" t="s">
        <v>100</v>
      </c>
      <c r="C77" s="268" t="s">
        <v>215</v>
      </c>
      <c r="D77" s="269"/>
      <c r="E77" s="270"/>
      <c r="F77" s="271"/>
      <c r="G77" s="272">
        <f>SUM(G66:G76)</f>
        <v>0</v>
      </c>
      <c r="H77" s="252"/>
      <c r="I77" s="253"/>
      <c r="J77" s="254"/>
      <c r="K77" s="255"/>
      <c r="O77" s="256">
        <v>1</v>
      </c>
    </row>
    <row r="78" spans="1:80" ht="12.75">
      <c r="A78" s="246" t="s">
        <v>97</v>
      </c>
      <c r="B78" s="247" t="s">
        <v>236</v>
      </c>
      <c r="C78" s="248" t="s">
        <v>237</v>
      </c>
      <c r="D78" s="249"/>
      <c r="E78" s="250"/>
      <c r="F78" s="250"/>
      <c r="G78" s="251"/>
      <c r="H78" s="263">
        <v>0</v>
      </c>
      <c r="I78" s="264">
        <f aca="true" t="shared" si="10" ref="I78:I87">E67*H78</f>
        <v>0</v>
      </c>
      <c r="J78" s="263">
        <v>0</v>
      </c>
      <c r="K78" s="264">
        <f aca="true" t="shared" si="11" ref="K78:K87">E67*J78</f>
        <v>0</v>
      </c>
      <c r="O78" s="256">
        <v>2</v>
      </c>
      <c r="AA78" s="231">
        <v>1</v>
      </c>
      <c r="AB78" s="231">
        <v>7</v>
      </c>
      <c r="AC78" s="231">
        <v>7</v>
      </c>
      <c r="AZ78" s="231">
        <v>2</v>
      </c>
      <c r="BA78" s="231">
        <f aca="true" t="shared" si="12" ref="BA78:BA87">IF(AZ78=1,G67,0)</f>
        <v>0</v>
      </c>
      <c r="BB78" s="231">
        <f aca="true" t="shared" si="13" ref="BB78:BB87">IF(AZ78=2,G67,0)</f>
        <v>0</v>
      </c>
      <c r="BC78" s="231">
        <f aca="true" t="shared" si="14" ref="BC78:BC87">IF(AZ78=3,G67,0)</f>
        <v>0</v>
      </c>
      <c r="BD78" s="231">
        <f aca="true" t="shared" si="15" ref="BD78:BD87">IF(AZ78=4,G67,0)</f>
        <v>0</v>
      </c>
      <c r="BE78" s="231">
        <f aca="true" t="shared" si="16" ref="BE78:BE87">IF(AZ78=5,G67,0)</f>
        <v>0</v>
      </c>
      <c r="CA78" s="256">
        <v>1</v>
      </c>
      <c r="CB78" s="256">
        <v>7</v>
      </c>
    </row>
    <row r="79" spans="1:80" ht="12.75">
      <c r="A79" s="257">
        <v>53</v>
      </c>
      <c r="B79" s="258" t="s">
        <v>239</v>
      </c>
      <c r="C79" s="259" t="s">
        <v>240</v>
      </c>
      <c r="D79" s="260" t="s">
        <v>133</v>
      </c>
      <c r="E79" s="261">
        <v>1</v>
      </c>
      <c r="F79" s="261">
        <v>0</v>
      </c>
      <c r="G79" s="262">
        <f>E79*F79</f>
        <v>0</v>
      </c>
      <c r="H79" s="263">
        <v>3E-05</v>
      </c>
      <c r="I79" s="264">
        <f t="shared" si="10"/>
        <v>0.0051990000000000005</v>
      </c>
      <c r="J79" s="263">
        <v>0</v>
      </c>
      <c r="K79" s="264">
        <f t="shared" si="11"/>
        <v>0</v>
      </c>
      <c r="O79" s="256">
        <v>2</v>
      </c>
      <c r="AA79" s="231">
        <v>1</v>
      </c>
      <c r="AB79" s="231">
        <v>7</v>
      </c>
      <c r="AC79" s="231">
        <v>7</v>
      </c>
      <c r="AZ79" s="231">
        <v>2</v>
      </c>
      <c r="BA79" s="231">
        <f t="shared" si="12"/>
        <v>0</v>
      </c>
      <c r="BB79" s="231">
        <f t="shared" si="13"/>
        <v>0</v>
      </c>
      <c r="BC79" s="231">
        <f t="shared" si="14"/>
        <v>0</v>
      </c>
      <c r="BD79" s="231">
        <f t="shared" si="15"/>
        <v>0</v>
      </c>
      <c r="BE79" s="231">
        <f t="shared" si="16"/>
        <v>0</v>
      </c>
      <c r="CA79" s="256">
        <v>1</v>
      </c>
      <c r="CB79" s="256">
        <v>7</v>
      </c>
    </row>
    <row r="80" spans="1:80" ht="12.75">
      <c r="A80" s="266"/>
      <c r="B80" s="267" t="s">
        <v>100</v>
      </c>
      <c r="C80" s="268" t="s">
        <v>238</v>
      </c>
      <c r="D80" s="269"/>
      <c r="E80" s="270"/>
      <c r="F80" s="271"/>
      <c r="G80" s="272">
        <f>SUM(G78:G79)</f>
        <v>0</v>
      </c>
      <c r="H80" s="263">
        <v>0</v>
      </c>
      <c r="I80" s="264">
        <f t="shared" si="10"/>
        <v>0</v>
      </c>
      <c r="J80" s="263">
        <v>0</v>
      </c>
      <c r="K80" s="264">
        <f t="shared" si="11"/>
        <v>0</v>
      </c>
      <c r="O80" s="256">
        <v>2</v>
      </c>
      <c r="AA80" s="231">
        <v>1</v>
      </c>
      <c r="AB80" s="231">
        <v>7</v>
      </c>
      <c r="AC80" s="231">
        <v>7</v>
      </c>
      <c r="AZ80" s="231">
        <v>2</v>
      </c>
      <c r="BA80" s="231">
        <f t="shared" si="12"/>
        <v>0</v>
      </c>
      <c r="BB80" s="231">
        <f t="shared" si="13"/>
        <v>0</v>
      </c>
      <c r="BC80" s="231">
        <f t="shared" si="14"/>
        <v>0</v>
      </c>
      <c r="BD80" s="231">
        <f t="shared" si="15"/>
        <v>0</v>
      </c>
      <c r="BE80" s="231">
        <f t="shared" si="16"/>
        <v>0</v>
      </c>
      <c r="CA80" s="256">
        <v>1</v>
      </c>
      <c r="CB80" s="256">
        <v>7</v>
      </c>
    </row>
    <row r="81" spans="1:80" ht="12.75">
      <c r="A81" s="246" t="s">
        <v>97</v>
      </c>
      <c r="B81" s="247" t="s">
        <v>241</v>
      </c>
      <c r="C81" s="248" t="s">
        <v>242</v>
      </c>
      <c r="D81" s="249"/>
      <c r="E81" s="250"/>
      <c r="F81" s="250"/>
      <c r="G81" s="251"/>
      <c r="H81" s="263">
        <v>0</v>
      </c>
      <c r="I81" s="264">
        <f t="shared" si="10"/>
        <v>0</v>
      </c>
      <c r="J81" s="263">
        <v>0</v>
      </c>
      <c r="K81" s="264">
        <f t="shared" si="11"/>
        <v>0</v>
      </c>
      <c r="O81" s="256">
        <v>2</v>
      </c>
      <c r="AA81" s="231">
        <v>1</v>
      </c>
      <c r="AB81" s="231">
        <v>7</v>
      </c>
      <c r="AC81" s="231">
        <v>7</v>
      </c>
      <c r="AZ81" s="231">
        <v>2</v>
      </c>
      <c r="BA81" s="231">
        <f t="shared" si="12"/>
        <v>0</v>
      </c>
      <c r="BB81" s="231">
        <f t="shared" si="13"/>
        <v>0</v>
      </c>
      <c r="BC81" s="231">
        <f t="shared" si="14"/>
        <v>0</v>
      </c>
      <c r="BD81" s="231">
        <f t="shared" si="15"/>
        <v>0</v>
      </c>
      <c r="BE81" s="231">
        <f t="shared" si="16"/>
        <v>0</v>
      </c>
      <c r="CA81" s="256">
        <v>1</v>
      </c>
      <c r="CB81" s="256">
        <v>7</v>
      </c>
    </row>
    <row r="82" spans="1:80" ht="12.75">
      <c r="A82" s="257">
        <v>54</v>
      </c>
      <c r="B82" s="258" t="s">
        <v>244</v>
      </c>
      <c r="C82" s="259" t="s">
        <v>245</v>
      </c>
      <c r="D82" s="260" t="s">
        <v>133</v>
      </c>
      <c r="E82" s="261">
        <v>1</v>
      </c>
      <c r="F82" s="261">
        <v>0</v>
      </c>
      <c r="G82" s="262">
        <f>E82*F82</f>
        <v>0</v>
      </c>
      <c r="H82" s="263">
        <v>0.0066</v>
      </c>
      <c r="I82" s="264">
        <f t="shared" si="10"/>
        <v>1.14378</v>
      </c>
      <c r="J82" s="263">
        <v>0</v>
      </c>
      <c r="K82" s="264">
        <f t="shared" si="11"/>
        <v>0</v>
      </c>
      <c r="O82" s="256">
        <v>2</v>
      </c>
      <c r="AA82" s="231">
        <v>1</v>
      </c>
      <c r="AB82" s="231">
        <v>7</v>
      </c>
      <c r="AC82" s="231">
        <v>7</v>
      </c>
      <c r="AZ82" s="231">
        <v>2</v>
      </c>
      <c r="BA82" s="231">
        <f t="shared" si="12"/>
        <v>0</v>
      </c>
      <c r="BB82" s="231">
        <f t="shared" si="13"/>
        <v>0</v>
      </c>
      <c r="BC82" s="231">
        <f t="shared" si="14"/>
        <v>0</v>
      </c>
      <c r="BD82" s="231">
        <f t="shared" si="15"/>
        <v>0</v>
      </c>
      <c r="BE82" s="231">
        <f t="shared" si="16"/>
        <v>0</v>
      </c>
      <c r="CA82" s="256">
        <v>1</v>
      </c>
      <c r="CB82" s="256">
        <v>7</v>
      </c>
    </row>
    <row r="83" spans="1:80" ht="12.75">
      <c r="A83" s="266"/>
      <c r="B83" s="267" t="s">
        <v>100</v>
      </c>
      <c r="C83" s="268" t="s">
        <v>243</v>
      </c>
      <c r="D83" s="269"/>
      <c r="E83" s="270"/>
      <c r="F83" s="271"/>
      <c r="G83" s="272">
        <f>SUM(G81:G82)</f>
        <v>0</v>
      </c>
      <c r="H83" s="263">
        <v>0</v>
      </c>
      <c r="I83" s="264">
        <f t="shared" si="10"/>
        <v>0</v>
      </c>
      <c r="J83" s="263"/>
      <c r="K83" s="264">
        <f t="shared" si="11"/>
        <v>0</v>
      </c>
      <c r="O83" s="256">
        <v>2</v>
      </c>
      <c r="AA83" s="231">
        <v>11</v>
      </c>
      <c r="AB83" s="231">
        <v>0</v>
      </c>
      <c r="AC83" s="231">
        <v>1</v>
      </c>
      <c r="AZ83" s="231">
        <v>2</v>
      </c>
      <c r="BA83" s="231">
        <f t="shared" si="12"/>
        <v>0</v>
      </c>
      <c r="BB83" s="231">
        <f t="shared" si="13"/>
        <v>0</v>
      </c>
      <c r="BC83" s="231">
        <f t="shared" si="14"/>
        <v>0</v>
      </c>
      <c r="BD83" s="231">
        <f t="shared" si="15"/>
        <v>0</v>
      </c>
      <c r="BE83" s="231">
        <f t="shared" si="16"/>
        <v>0</v>
      </c>
      <c r="CA83" s="256">
        <v>11</v>
      </c>
      <c r="CB83" s="256">
        <v>0</v>
      </c>
    </row>
    <row r="84" spans="1:80" ht="12.75">
      <c r="A84" s="246" t="s">
        <v>97</v>
      </c>
      <c r="B84" s="247" t="s">
        <v>246</v>
      </c>
      <c r="C84" s="248" t="s">
        <v>247</v>
      </c>
      <c r="D84" s="249"/>
      <c r="E84" s="250"/>
      <c r="F84" s="250"/>
      <c r="G84" s="251"/>
      <c r="H84" s="263">
        <v>0.00448</v>
      </c>
      <c r="I84" s="264">
        <f t="shared" si="10"/>
        <v>0.776384</v>
      </c>
      <c r="J84" s="263"/>
      <c r="K84" s="264">
        <f t="shared" si="11"/>
        <v>0</v>
      </c>
      <c r="O84" s="256">
        <v>2</v>
      </c>
      <c r="AA84" s="231">
        <v>3</v>
      </c>
      <c r="AB84" s="231">
        <v>7</v>
      </c>
      <c r="AC84" s="231">
        <v>63148115</v>
      </c>
      <c r="AZ84" s="231">
        <v>2</v>
      </c>
      <c r="BA84" s="231">
        <f t="shared" si="12"/>
        <v>0</v>
      </c>
      <c r="BB84" s="231">
        <f t="shared" si="13"/>
        <v>0</v>
      </c>
      <c r="BC84" s="231">
        <f t="shared" si="14"/>
        <v>0</v>
      </c>
      <c r="BD84" s="231">
        <f t="shared" si="15"/>
        <v>0</v>
      </c>
      <c r="BE84" s="231">
        <f t="shared" si="16"/>
        <v>0</v>
      </c>
      <c r="CA84" s="256">
        <v>3</v>
      </c>
      <c r="CB84" s="256">
        <v>7</v>
      </c>
    </row>
    <row r="85" spans="1:80" ht="12.75">
      <c r="A85" s="257">
        <v>55</v>
      </c>
      <c r="B85" s="258" t="s">
        <v>249</v>
      </c>
      <c r="C85" s="259" t="s">
        <v>250</v>
      </c>
      <c r="D85" s="260" t="s">
        <v>121</v>
      </c>
      <c r="E85" s="261">
        <v>202.24</v>
      </c>
      <c r="F85" s="261">
        <v>0</v>
      </c>
      <c r="G85" s="262">
        <f aca="true" t="shared" si="17" ref="G85:G94">E85*F85</f>
        <v>0</v>
      </c>
      <c r="H85" s="263">
        <v>0.0056</v>
      </c>
      <c r="I85" s="264">
        <f t="shared" si="10"/>
        <v>0.97048</v>
      </c>
      <c r="J85" s="263"/>
      <c r="K85" s="264">
        <f t="shared" si="11"/>
        <v>0</v>
      </c>
      <c r="O85" s="256">
        <v>2</v>
      </c>
      <c r="AA85" s="231">
        <v>3</v>
      </c>
      <c r="AB85" s="231">
        <v>7</v>
      </c>
      <c r="AC85" s="231" t="s">
        <v>230</v>
      </c>
      <c r="AZ85" s="231">
        <v>2</v>
      </c>
      <c r="BA85" s="231">
        <f t="shared" si="12"/>
        <v>0</v>
      </c>
      <c r="BB85" s="231">
        <f t="shared" si="13"/>
        <v>0</v>
      </c>
      <c r="BC85" s="231">
        <f t="shared" si="14"/>
        <v>0</v>
      </c>
      <c r="BD85" s="231">
        <f t="shared" si="15"/>
        <v>0</v>
      </c>
      <c r="BE85" s="231">
        <f t="shared" si="16"/>
        <v>0</v>
      </c>
      <c r="CA85" s="256">
        <v>3</v>
      </c>
      <c r="CB85" s="256">
        <v>7</v>
      </c>
    </row>
    <row r="86" spans="1:80" ht="12.75">
      <c r="A86" s="257">
        <v>56</v>
      </c>
      <c r="B86" s="258" t="s">
        <v>251</v>
      </c>
      <c r="C86" s="259" t="s">
        <v>252</v>
      </c>
      <c r="D86" s="260" t="s">
        <v>133</v>
      </c>
      <c r="E86" s="261">
        <v>1</v>
      </c>
      <c r="F86" s="261">
        <v>0</v>
      </c>
      <c r="G86" s="262">
        <f t="shared" si="17"/>
        <v>0</v>
      </c>
      <c r="H86" s="263">
        <v>6E-05</v>
      </c>
      <c r="I86" s="264">
        <f t="shared" si="10"/>
        <v>0.010398000000000001</v>
      </c>
      <c r="J86" s="263"/>
      <c r="K86" s="264">
        <f t="shared" si="11"/>
        <v>0</v>
      </c>
      <c r="O86" s="256">
        <v>2</v>
      </c>
      <c r="AA86" s="231">
        <v>3</v>
      </c>
      <c r="AB86" s="231">
        <v>7</v>
      </c>
      <c r="AC86" s="231">
        <v>63150817</v>
      </c>
      <c r="AZ86" s="231">
        <v>2</v>
      </c>
      <c r="BA86" s="231">
        <f t="shared" si="12"/>
        <v>0</v>
      </c>
      <c r="BB86" s="231">
        <f t="shared" si="13"/>
        <v>0</v>
      </c>
      <c r="BC86" s="231">
        <f t="shared" si="14"/>
        <v>0</v>
      </c>
      <c r="BD86" s="231">
        <f t="shared" si="15"/>
        <v>0</v>
      </c>
      <c r="BE86" s="231">
        <f t="shared" si="16"/>
        <v>0</v>
      </c>
      <c r="CA86" s="256">
        <v>3</v>
      </c>
      <c r="CB86" s="256">
        <v>7</v>
      </c>
    </row>
    <row r="87" spans="1:80" ht="22.5">
      <c r="A87" s="257">
        <v>57</v>
      </c>
      <c r="B87" s="258" t="s">
        <v>253</v>
      </c>
      <c r="C87" s="259" t="s">
        <v>444</v>
      </c>
      <c r="D87" s="260" t="s">
        <v>121</v>
      </c>
      <c r="E87" s="261">
        <v>209.2</v>
      </c>
      <c r="F87" s="261">
        <v>0</v>
      </c>
      <c r="G87" s="262">
        <f t="shared" si="17"/>
        <v>0</v>
      </c>
      <c r="H87" s="263">
        <v>0</v>
      </c>
      <c r="I87" s="264">
        <f t="shared" si="10"/>
        <v>0</v>
      </c>
      <c r="J87" s="263"/>
      <c r="K87" s="264">
        <f t="shared" si="11"/>
        <v>0</v>
      </c>
      <c r="O87" s="256">
        <v>2</v>
      </c>
      <c r="AA87" s="231">
        <v>7</v>
      </c>
      <c r="AB87" s="231">
        <v>1002</v>
      </c>
      <c r="AC87" s="231">
        <v>5</v>
      </c>
      <c r="AZ87" s="231">
        <v>2</v>
      </c>
      <c r="BA87" s="231">
        <f t="shared" si="12"/>
        <v>0</v>
      </c>
      <c r="BB87" s="231">
        <f t="shared" si="13"/>
        <v>0</v>
      </c>
      <c r="BC87" s="231">
        <f t="shared" si="14"/>
        <v>0</v>
      </c>
      <c r="BD87" s="231">
        <f t="shared" si="15"/>
        <v>0</v>
      </c>
      <c r="BE87" s="231">
        <f t="shared" si="16"/>
        <v>0</v>
      </c>
      <c r="CA87" s="256">
        <v>7</v>
      </c>
      <c r="CB87" s="256">
        <v>1002</v>
      </c>
    </row>
    <row r="88" spans="1:57" ht="22.5">
      <c r="A88" s="257">
        <v>58</v>
      </c>
      <c r="B88" s="258" t="s">
        <v>254</v>
      </c>
      <c r="C88" s="259" t="s">
        <v>255</v>
      </c>
      <c r="D88" s="260" t="s">
        <v>121</v>
      </c>
      <c r="E88" s="261">
        <v>119.1</v>
      </c>
      <c r="F88" s="261">
        <v>0</v>
      </c>
      <c r="G88" s="262">
        <f t="shared" si="17"/>
        <v>0</v>
      </c>
      <c r="H88" s="273"/>
      <c r="I88" s="274">
        <f>SUM(I77:I87)</f>
        <v>2.906241</v>
      </c>
      <c r="J88" s="273"/>
      <c r="K88" s="274">
        <f>SUM(K77:K87)</f>
        <v>0</v>
      </c>
      <c r="O88" s="256">
        <v>4</v>
      </c>
      <c r="BA88" s="275">
        <f>SUM(BA77:BA87)</f>
        <v>0</v>
      </c>
      <c r="BB88" s="275">
        <f>SUM(BB77:BB87)</f>
        <v>0</v>
      </c>
      <c r="BC88" s="275">
        <f>SUM(BC77:BC87)</f>
        <v>0</v>
      </c>
      <c r="BD88" s="275">
        <f>SUM(BD77:BD87)</f>
        <v>0</v>
      </c>
      <c r="BE88" s="275">
        <f>SUM(BE77:BE87)</f>
        <v>0</v>
      </c>
    </row>
    <row r="89" spans="1:15" ht="12.75">
      <c r="A89" s="257">
        <v>59</v>
      </c>
      <c r="B89" s="258" t="s">
        <v>256</v>
      </c>
      <c r="C89" s="259" t="s">
        <v>257</v>
      </c>
      <c r="D89" s="260" t="s">
        <v>133</v>
      </c>
      <c r="E89" s="261">
        <v>1</v>
      </c>
      <c r="F89" s="261">
        <v>0</v>
      </c>
      <c r="G89" s="262">
        <f t="shared" si="17"/>
        <v>0</v>
      </c>
      <c r="H89" s="252"/>
      <c r="I89" s="253"/>
      <c r="J89" s="254"/>
      <c r="K89" s="255"/>
      <c r="O89" s="256">
        <v>1</v>
      </c>
    </row>
    <row r="90" spans="1:80" ht="22.5">
      <c r="A90" s="257">
        <v>60</v>
      </c>
      <c r="B90" s="258" t="s">
        <v>258</v>
      </c>
      <c r="C90" s="259" t="s">
        <v>259</v>
      </c>
      <c r="D90" s="260" t="s">
        <v>133</v>
      </c>
      <c r="E90" s="261">
        <v>1</v>
      </c>
      <c r="F90" s="261">
        <v>0</v>
      </c>
      <c r="G90" s="262">
        <f t="shared" si="17"/>
        <v>0</v>
      </c>
      <c r="H90" s="263">
        <v>0</v>
      </c>
      <c r="I90" s="264">
        <f>E79*H90</f>
        <v>0</v>
      </c>
      <c r="J90" s="263"/>
      <c r="K90" s="264">
        <f>E79*J90</f>
        <v>0</v>
      </c>
      <c r="O90" s="256">
        <v>2</v>
      </c>
      <c r="AA90" s="231">
        <v>11</v>
      </c>
      <c r="AB90" s="231">
        <v>0</v>
      </c>
      <c r="AC90" s="231">
        <v>69</v>
      </c>
      <c r="AZ90" s="231">
        <v>2</v>
      </c>
      <c r="BA90" s="231">
        <f>IF(AZ90=1,G79,0)</f>
        <v>0</v>
      </c>
      <c r="BB90" s="231">
        <f>IF(AZ90=2,G79,0)</f>
        <v>0</v>
      </c>
      <c r="BC90" s="231">
        <f>IF(AZ90=3,G79,0)</f>
        <v>0</v>
      </c>
      <c r="BD90" s="231">
        <f>IF(AZ90=4,G79,0)</f>
        <v>0</v>
      </c>
      <c r="BE90" s="231">
        <f>IF(AZ90=5,G79,0)</f>
        <v>0</v>
      </c>
      <c r="CA90" s="256">
        <v>11</v>
      </c>
      <c r="CB90" s="256">
        <v>0</v>
      </c>
    </row>
    <row r="91" spans="1:57" ht="12.75">
      <c r="A91" s="257">
        <v>61</v>
      </c>
      <c r="B91" s="258" t="s">
        <v>260</v>
      </c>
      <c r="C91" s="259" t="s">
        <v>261</v>
      </c>
      <c r="D91" s="260" t="s">
        <v>133</v>
      </c>
      <c r="E91" s="261">
        <v>1</v>
      </c>
      <c r="F91" s="261">
        <v>0</v>
      </c>
      <c r="G91" s="262">
        <f t="shared" si="17"/>
        <v>0</v>
      </c>
      <c r="H91" s="273"/>
      <c r="I91" s="274">
        <f>SUM(I89:I90)</f>
        <v>0</v>
      </c>
      <c r="J91" s="273"/>
      <c r="K91" s="274">
        <f>SUM(K89:K90)</f>
        <v>0</v>
      </c>
      <c r="O91" s="256">
        <v>4</v>
      </c>
      <c r="BA91" s="275">
        <f>SUM(BA89:BA90)</f>
        <v>0</v>
      </c>
      <c r="BB91" s="275">
        <f>SUM(BB89:BB90)</f>
        <v>0</v>
      </c>
      <c r="BC91" s="275">
        <f>SUM(BC89:BC90)</f>
        <v>0</v>
      </c>
      <c r="BD91" s="275">
        <f>SUM(BD89:BD90)</f>
        <v>0</v>
      </c>
      <c r="BE91" s="275">
        <f>SUM(BE89:BE90)</f>
        <v>0</v>
      </c>
    </row>
    <row r="92" spans="1:15" ht="12.75">
      <c r="A92" s="257">
        <v>62</v>
      </c>
      <c r="B92" s="258" t="s">
        <v>262</v>
      </c>
      <c r="C92" s="259" t="s">
        <v>446</v>
      </c>
      <c r="D92" s="260" t="s">
        <v>121</v>
      </c>
      <c r="E92" s="261">
        <v>592.48</v>
      </c>
      <c r="F92" s="261">
        <v>0</v>
      </c>
      <c r="G92" s="262">
        <f t="shared" si="17"/>
        <v>0</v>
      </c>
      <c r="H92" s="252"/>
      <c r="I92" s="253"/>
      <c r="J92" s="254"/>
      <c r="K92" s="255"/>
      <c r="O92" s="256">
        <v>1</v>
      </c>
    </row>
    <row r="93" spans="1:80" ht="12.75">
      <c r="A93" s="257">
        <v>63</v>
      </c>
      <c r="B93" s="258" t="s">
        <v>262</v>
      </c>
      <c r="C93" s="259" t="s">
        <v>445</v>
      </c>
      <c r="D93" s="260" t="s">
        <v>121</v>
      </c>
      <c r="E93" s="261">
        <v>220.6</v>
      </c>
      <c r="F93" s="261">
        <v>0</v>
      </c>
      <c r="G93" s="262">
        <f>E93*F93</f>
        <v>0</v>
      </c>
      <c r="H93" s="263">
        <v>0</v>
      </c>
      <c r="I93" s="264">
        <f>E82*H93</f>
        <v>0</v>
      </c>
      <c r="J93" s="263"/>
      <c r="K93" s="264">
        <f>E82*J93</f>
        <v>0</v>
      </c>
      <c r="O93" s="256">
        <v>2</v>
      </c>
      <c r="AA93" s="231">
        <v>11</v>
      </c>
      <c r="AB93" s="231">
        <v>0</v>
      </c>
      <c r="AC93" s="231">
        <v>70</v>
      </c>
      <c r="AZ93" s="231">
        <v>2</v>
      </c>
      <c r="BA93" s="231">
        <f>IF(AZ93=1,G82,0)</f>
        <v>0</v>
      </c>
      <c r="BB93" s="231">
        <f>IF(AZ93=2,G82,0)</f>
        <v>0</v>
      </c>
      <c r="BC93" s="231">
        <f>IF(AZ93=3,G82,0)</f>
        <v>0</v>
      </c>
      <c r="BD93" s="231">
        <f>IF(AZ93=4,G82,0)</f>
        <v>0</v>
      </c>
      <c r="BE93" s="231">
        <f>IF(AZ93=5,G82,0)</f>
        <v>0</v>
      </c>
      <c r="CA93" s="256">
        <v>11</v>
      </c>
      <c r="CB93" s="256">
        <v>0</v>
      </c>
    </row>
    <row r="94" spans="1:57" ht="12.75">
      <c r="A94" s="257">
        <v>64</v>
      </c>
      <c r="B94" s="258" t="s">
        <v>263</v>
      </c>
      <c r="C94" s="259" t="s">
        <v>264</v>
      </c>
      <c r="D94" s="260" t="s">
        <v>12</v>
      </c>
      <c r="E94" s="261"/>
      <c r="F94" s="261">
        <v>0</v>
      </c>
      <c r="G94" s="262">
        <f t="shared" si="17"/>
        <v>0</v>
      </c>
      <c r="H94" s="273"/>
      <c r="I94" s="274">
        <f>SUM(I92:I93)</f>
        <v>0</v>
      </c>
      <c r="J94" s="273"/>
      <c r="K94" s="274">
        <f>SUM(K92:K93)</f>
        <v>0</v>
      </c>
      <c r="O94" s="256">
        <v>4</v>
      </c>
      <c r="BA94" s="275">
        <f>SUM(BA92:BA93)</f>
        <v>0</v>
      </c>
      <c r="BB94" s="275">
        <f>SUM(BB92:BB93)</f>
        <v>0</v>
      </c>
      <c r="BC94" s="275">
        <f>SUM(BC92:BC93)</f>
        <v>0</v>
      </c>
      <c r="BD94" s="275">
        <f>SUM(BD92:BD93)</f>
        <v>0</v>
      </c>
      <c r="BE94" s="275">
        <f>SUM(BE92:BE93)</f>
        <v>0</v>
      </c>
    </row>
    <row r="95" spans="1:15" ht="12.75">
      <c r="A95" s="266"/>
      <c r="B95" s="267" t="s">
        <v>100</v>
      </c>
      <c r="C95" s="268" t="s">
        <v>248</v>
      </c>
      <c r="D95" s="269"/>
      <c r="E95" s="270"/>
      <c r="F95" s="271"/>
      <c r="G95" s="272">
        <f>SUM(G84:G94)</f>
        <v>0</v>
      </c>
      <c r="H95" s="252"/>
      <c r="I95" s="253"/>
      <c r="J95" s="254"/>
      <c r="K95" s="255"/>
      <c r="O95" s="256">
        <v>1</v>
      </c>
    </row>
    <row r="96" spans="1:80" ht="12.75">
      <c r="A96" s="246" t="s">
        <v>97</v>
      </c>
      <c r="B96" s="247" t="s">
        <v>265</v>
      </c>
      <c r="C96" s="248" t="s">
        <v>266</v>
      </c>
      <c r="D96" s="249"/>
      <c r="E96" s="250"/>
      <c r="F96" s="250"/>
      <c r="G96" s="251"/>
      <c r="H96" s="263">
        <v>0</v>
      </c>
      <c r="I96" s="264">
        <f aca="true" t="shared" si="18" ref="I96:I103">E85*H96</f>
        <v>0</v>
      </c>
      <c r="J96" s="263">
        <v>0</v>
      </c>
      <c r="K96" s="264">
        <f aca="true" t="shared" si="19" ref="K96:K103">E85*J96</f>
        <v>0</v>
      </c>
      <c r="O96" s="256">
        <v>2</v>
      </c>
      <c r="AA96" s="231">
        <v>1</v>
      </c>
      <c r="AB96" s="231">
        <v>7</v>
      </c>
      <c r="AC96" s="231">
        <v>7</v>
      </c>
      <c r="AZ96" s="231">
        <v>2</v>
      </c>
      <c r="BA96" s="231">
        <f aca="true" t="shared" si="20" ref="BA96:BA103">IF(AZ96=1,G85,0)</f>
        <v>0</v>
      </c>
      <c r="BB96" s="231">
        <f aca="true" t="shared" si="21" ref="BB96:BB103">IF(AZ96=2,G85,0)</f>
        <v>0</v>
      </c>
      <c r="BC96" s="231">
        <f aca="true" t="shared" si="22" ref="BC96:BC103">IF(AZ96=3,G85,0)</f>
        <v>0</v>
      </c>
      <c r="BD96" s="231">
        <f aca="true" t="shared" si="23" ref="BD96:BD103">IF(AZ96=4,G85,0)</f>
        <v>0</v>
      </c>
      <c r="BE96" s="231">
        <f aca="true" t="shared" si="24" ref="BE96:BE103">IF(AZ96=5,G85,0)</f>
        <v>0</v>
      </c>
      <c r="CA96" s="256">
        <v>1</v>
      </c>
      <c r="CB96" s="256">
        <v>7</v>
      </c>
    </row>
    <row r="97" spans="1:80" ht="12.75">
      <c r="A97" s="257">
        <v>65</v>
      </c>
      <c r="B97" s="258" t="s">
        <v>268</v>
      </c>
      <c r="C97" s="259" t="s">
        <v>269</v>
      </c>
      <c r="D97" s="260" t="s">
        <v>121</v>
      </c>
      <c r="E97" s="261">
        <v>16.2</v>
      </c>
      <c r="F97" s="261">
        <v>0</v>
      </c>
      <c r="G97" s="262">
        <f aca="true" t="shared" si="25" ref="G97:G102">E97*F97</f>
        <v>0</v>
      </c>
      <c r="H97" s="263">
        <v>0.02357</v>
      </c>
      <c r="I97" s="264">
        <f t="shared" si="18"/>
        <v>0.02357</v>
      </c>
      <c r="J97" s="263">
        <v>0</v>
      </c>
      <c r="K97" s="264">
        <f t="shared" si="19"/>
        <v>0</v>
      </c>
      <c r="O97" s="256">
        <v>2</v>
      </c>
      <c r="AA97" s="231">
        <v>1</v>
      </c>
      <c r="AB97" s="231">
        <v>7</v>
      </c>
      <c r="AC97" s="231">
        <v>7</v>
      </c>
      <c r="AZ97" s="231">
        <v>2</v>
      </c>
      <c r="BA97" s="231">
        <f t="shared" si="20"/>
        <v>0</v>
      </c>
      <c r="BB97" s="231">
        <f t="shared" si="21"/>
        <v>0</v>
      </c>
      <c r="BC97" s="231">
        <f t="shared" si="22"/>
        <v>0</v>
      </c>
      <c r="BD97" s="231">
        <f t="shared" si="23"/>
        <v>0</v>
      </c>
      <c r="BE97" s="231">
        <f t="shared" si="24"/>
        <v>0</v>
      </c>
      <c r="CA97" s="256">
        <v>1</v>
      </c>
      <c r="CB97" s="256">
        <v>7</v>
      </c>
    </row>
    <row r="98" spans="1:80" ht="12.75">
      <c r="A98" s="257">
        <v>66</v>
      </c>
      <c r="B98" s="258" t="s">
        <v>270</v>
      </c>
      <c r="C98" s="259" t="s">
        <v>271</v>
      </c>
      <c r="D98" s="260" t="s">
        <v>121</v>
      </c>
      <c r="E98" s="261">
        <v>6.46</v>
      </c>
      <c r="F98" s="261">
        <v>0</v>
      </c>
      <c r="G98" s="262">
        <f t="shared" si="25"/>
        <v>0</v>
      </c>
      <c r="H98" s="263">
        <v>0</v>
      </c>
      <c r="I98" s="264">
        <f t="shared" si="18"/>
        <v>0</v>
      </c>
      <c r="J98" s="263"/>
      <c r="K98" s="264">
        <f t="shared" si="19"/>
        <v>0</v>
      </c>
      <c r="O98" s="256">
        <v>2</v>
      </c>
      <c r="AA98" s="231">
        <v>12</v>
      </c>
      <c r="AB98" s="231">
        <v>0</v>
      </c>
      <c r="AC98" s="231">
        <v>197</v>
      </c>
      <c r="AZ98" s="231">
        <v>2</v>
      </c>
      <c r="BA98" s="231">
        <f t="shared" si="20"/>
        <v>0</v>
      </c>
      <c r="BB98" s="231">
        <f t="shared" si="21"/>
        <v>0</v>
      </c>
      <c r="BC98" s="231">
        <f t="shared" si="22"/>
        <v>0</v>
      </c>
      <c r="BD98" s="231">
        <f t="shared" si="23"/>
        <v>0</v>
      </c>
      <c r="BE98" s="231">
        <f t="shared" si="24"/>
        <v>0</v>
      </c>
      <c r="CA98" s="256">
        <v>12</v>
      </c>
      <c r="CB98" s="256">
        <v>0</v>
      </c>
    </row>
    <row r="99" spans="1:80" ht="12.75">
      <c r="A99" s="257">
        <v>67</v>
      </c>
      <c r="B99" s="258" t="s">
        <v>272</v>
      </c>
      <c r="C99" s="259" t="s">
        <v>273</v>
      </c>
      <c r="D99" s="260" t="s">
        <v>121</v>
      </c>
      <c r="E99" s="261">
        <v>139.7</v>
      </c>
      <c r="F99" s="261">
        <v>0</v>
      </c>
      <c r="G99" s="262">
        <f t="shared" si="25"/>
        <v>0</v>
      </c>
      <c r="H99" s="263">
        <v>0</v>
      </c>
      <c r="I99" s="264">
        <f t="shared" si="18"/>
        <v>0</v>
      </c>
      <c r="J99" s="263"/>
      <c r="K99" s="264">
        <f t="shared" si="19"/>
        <v>0</v>
      </c>
      <c r="O99" s="256">
        <v>2</v>
      </c>
      <c r="AA99" s="231">
        <v>12</v>
      </c>
      <c r="AB99" s="231">
        <v>0</v>
      </c>
      <c r="AC99" s="231">
        <v>198</v>
      </c>
      <c r="AZ99" s="231">
        <v>2</v>
      </c>
      <c r="BA99" s="231">
        <f t="shared" si="20"/>
        <v>0</v>
      </c>
      <c r="BB99" s="231">
        <f t="shared" si="21"/>
        <v>0</v>
      </c>
      <c r="BC99" s="231">
        <f t="shared" si="22"/>
        <v>0</v>
      </c>
      <c r="BD99" s="231">
        <f t="shared" si="23"/>
        <v>0</v>
      </c>
      <c r="BE99" s="231">
        <f t="shared" si="24"/>
        <v>0</v>
      </c>
      <c r="CA99" s="256">
        <v>12</v>
      </c>
      <c r="CB99" s="256">
        <v>0</v>
      </c>
    </row>
    <row r="100" spans="1:80" ht="12.75">
      <c r="A100" s="257">
        <v>68</v>
      </c>
      <c r="B100" s="258" t="s">
        <v>274</v>
      </c>
      <c r="C100" s="259" t="s">
        <v>275</v>
      </c>
      <c r="D100" s="260" t="s">
        <v>121</v>
      </c>
      <c r="E100" s="261">
        <v>21.77</v>
      </c>
      <c r="F100" s="261">
        <v>0</v>
      </c>
      <c r="G100" s="262">
        <f t="shared" si="25"/>
        <v>0</v>
      </c>
      <c r="H100" s="263">
        <v>0</v>
      </c>
      <c r="I100" s="264">
        <f t="shared" si="18"/>
        <v>0</v>
      </c>
      <c r="J100" s="263"/>
      <c r="K100" s="264">
        <f t="shared" si="19"/>
        <v>0</v>
      </c>
      <c r="O100" s="256">
        <v>2</v>
      </c>
      <c r="AA100" s="231">
        <v>12</v>
      </c>
      <c r="AB100" s="231">
        <v>0</v>
      </c>
      <c r="AC100" s="231">
        <v>180</v>
      </c>
      <c r="AZ100" s="231">
        <v>2</v>
      </c>
      <c r="BA100" s="231">
        <f t="shared" si="20"/>
        <v>0</v>
      </c>
      <c r="BB100" s="231">
        <f t="shared" si="21"/>
        <v>0</v>
      </c>
      <c r="BC100" s="231">
        <f t="shared" si="22"/>
        <v>0</v>
      </c>
      <c r="BD100" s="231">
        <f t="shared" si="23"/>
        <v>0</v>
      </c>
      <c r="BE100" s="231">
        <f t="shared" si="24"/>
        <v>0</v>
      </c>
      <c r="CA100" s="256">
        <v>12</v>
      </c>
      <c r="CB100" s="256">
        <v>0</v>
      </c>
    </row>
    <row r="101" spans="1:80" ht="12.75">
      <c r="A101" s="257">
        <v>69</v>
      </c>
      <c r="B101" s="258" t="s">
        <v>276</v>
      </c>
      <c r="C101" s="259" t="s">
        <v>277</v>
      </c>
      <c r="D101" s="260" t="s">
        <v>133</v>
      </c>
      <c r="E101" s="261">
        <v>1</v>
      </c>
      <c r="F101" s="261">
        <v>0</v>
      </c>
      <c r="G101" s="262">
        <f t="shared" si="25"/>
        <v>0</v>
      </c>
      <c r="H101" s="263">
        <v>0</v>
      </c>
      <c r="I101" s="264">
        <f t="shared" si="18"/>
        <v>0</v>
      </c>
      <c r="J101" s="263"/>
      <c r="K101" s="264">
        <f t="shared" si="19"/>
        <v>0</v>
      </c>
      <c r="O101" s="256">
        <v>2</v>
      </c>
      <c r="AA101" s="231">
        <v>12</v>
      </c>
      <c r="AB101" s="231">
        <v>0</v>
      </c>
      <c r="AC101" s="231">
        <v>67</v>
      </c>
      <c r="AZ101" s="231">
        <v>2</v>
      </c>
      <c r="BA101" s="231">
        <f t="shared" si="20"/>
        <v>0</v>
      </c>
      <c r="BB101" s="231">
        <f t="shared" si="21"/>
        <v>0</v>
      </c>
      <c r="BC101" s="231">
        <f t="shared" si="22"/>
        <v>0</v>
      </c>
      <c r="BD101" s="231">
        <f t="shared" si="23"/>
        <v>0</v>
      </c>
      <c r="BE101" s="231">
        <f t="shared" si="24"/>
        <v>0</v>
      </c>
      <c r="CA101" s="256">
        <v>12</v>
      </c>
      <c r="CB101" s="256">
        <v>0</v>
      </c>
    </row>
    <row r="102" spans="1:80" ht="12.75">
      <c r="A102" s="257">
        <v>70</v>
      </c>
      <c r="B102" s="258" t="s">
        <v>278</v>
      </c>
      <c r="C102" s="259" t="s">
        <v>279</v>
      </c>
      <c r="D102" s="260" t="s">
        <v>12</v>
      </c>
      <c r="E102" s="261"/>
      <c r="F102" s="261">
        <v>0</v>
      </c>
      <c r="G102" s="262">
        <f t="shared" si="25"/>
        <v>0</v>
      </c>
      <c r="H102" s="263">
        <v>0</v>
      </c>
      <c r="I102" s="264">
        <f t="shared" si="18"/>
        <v>0</v>
      </c>
      <c r="J102" s="263"/>
      <c r="K102" s="264">
        <f t="shared" si="19"/>
        <v>0</v>
      </c>
      <c r="O102" s="256">
        <v>2</v>
      </c>
      <c r="AA102" s="231">
        <v>12</v>
      </c>
      <c r="AB102" s="231">
        <v>0</v>
      </c>
      <c r="AC102" s="231">
        <v>66</v>
      </c>
      <c r="AZ102" s="231">
        <v>2</v>
      </c>
      <c r="BA102" s="231">
        <f t="shared" si="20"/>
        <v>0</v>
      </c>
      <c r="BB102" s="231">
        <f t="shared" si="21"/>
        <v>0</v>
      </c>
      <c r="BC102" s="231">
        <f t="shared" si="22"/>
        <v>0</v>
      </c>
      <c r="BD102" s="231">
        <f t="shared" si="23"/>
        <v>0</v>
      </c>
      <c r="BE102" s="231">
        <f t="shared" si="24"/>
        <v>0</v>
      </c>
      <c r="CA102" s="256">
        <v>12</v>
      </c>
      <c r="CB102" s="256">
        <v>0</v>
      </c>
    </row>
    <row r="103" spans="1:80" ht="12.75">
      <c r="A103" s="266"/>
      <c r="B103" s="267" t="s">
        <v>100</v>
      </c>
      <c r="C103" s="268" t="s">
        <v>267</v>
      </c>
      <c r="D103" s="269"/>
      <c r="E103" s="270"/>
      <c r="F103" s="271"/>
      <c r="G103" s="272">
        <f>SUM(G96:G102)</f>
        <v>0</v>
      </c>
      <c r="H103" s="263">
        <v>0.00792</v>
      </c>
      <c r="I103" s="264">
        <f t="shared" si="18"/>
        <v>4.6924416</v>
      </c>
      <c r="J103" s="263"/>
      <c r="K103" s="264">
        <f t="shared" si="19"/>
        <v>0</v>
      </c>
      <c r="O103" s="256">
        <v>2</v>
      </c>
      <c r="AA103" s="231">
        <v>3</v>
      </c>
      <c r="AB103" s="231">
        <v>7</v>
      </c>
      <c r="AC103" s="231" t="s">
        <v>262</v>
      </c>
      <c r="AZ103" s="231">
        <v>2</v>
      </c>
      <c r="BA103" s="231">
        <f t="shared" si="20"/>
        <v>0</v>
      </c>
      <c r="BB103" s="231">
        <f t="shared" si="21"/>
        <v>0</v>
      </c>
      <c r="BC103" s="231">
        <f t="shared" si="22"/>
        <v>0</v>
      </c>
      <c r="BD103" s="231">
        <f t="shared" si="23"/>
        <v>0</v>
      </c>
      <c r="BE103" s="231">
        <f t="shared" si="24"/>
        <v>0</v>
      </c>
      <c r="CA103" s="256">
        <v>3</v>
      </c>
      <c r="CB103" s="256">
        <v>7</v>
      </c>
    </row>
    <row r="104" spans="1:80" ht="12.75">
      <c r="A104" s="246" t="s">
        <v>97</v>
      </c>
      <c r="B104" s="247" t="s">
        <v>280</v>
      </c>
      <c r="C104" s="248" t="s">
        <v>281</v>
      </c>
      <c r="D104" s="249"/>
      <c r="E104" s="250"/>
      <c r="F104" s="250"/>
      <c r="G104" s="251"/>
      <c r="H104" s="263"/>
      <c r="I104" s="264"/>
      <c r="J104" s="263"/>
      <c r="K104" s="264"/>
      <c r="O104" s="256"/>
      <c r="CA104" s="256"/>
      <c r="CB104" s="256"/>
    </row>
    <row r="105" spans="1:80" ht="12.75">
      <c r="A105" s="257">
        <v>71</v>
      </c>
      <c r="B105" s="258" t="s">
        <v>283</v>
      </c>
      <c r="C105" s="259" t="s">
        <v>284</v>
      </c>
      <c r="D105" s="260" t="s">
        <v>143</v>
      </c>
      <c r="E105" s="261">
        <v>37.25</v>
      </c>
      <c r="F105" s="261">
        <v>0</v>
      </c>
      <c r="G105" s="262">
        <f aca="true" t="shared" si="26" ref="G105:G112">E105*F105</f>
        <v>0</v>
      </c>
      <c r="H105" s="263">
        <v>0</v>
      </c>
      <c r="I105" s="264">
        <f>E94*H105</f>
        <v>0</v>
      </c>
      <c r="J105" s="263"/>
      <c r="K105" s="264">
        <f>E94*J105</f>
        <v>0</v>
      </c>
      <c r="O105" s="256">
        <v>2</v>
      </c>
      <c r="AA105" s="231">
        <v>7</v>
      </c>
      <c r="AB105" s="231">
        <v>1002</v>
      </c>
      <c r="AC105" s="231">
        <v>5</v>
      </c>
      <c r="AZ105" s="231">
        <v>2</v>
      </c>
      <c r="BA105" s="231">
        <f>IF(AZ105=1,G94,0)</f>
        <v>0</v>
      </c>
      <c r="BB105" s="231">
        <f>IF(AZ105=2,G94,0)</f>
        <v>0</v>
      </c>
      <c r="BC105" s="231">
        <f>IF(AZ105=3,G94,0)</f>
        <v>0</v>
      </c>
      <c r="BD105" s="231">
        <f>IF(AZ105=4,G94,0)</f>
        <v>0</v>
      </c>
      <c r="BE105" s="231">
        <f>IF(AZ105=5,G94,0)</f>
        <v>0</v>
      </c>
      <c r="CA105" s="256">
        <v>7</v>
      </c>
      <c r="CB105" s="256">
        <v>1002</v>
      </c>
    </row>
    <row r="106" spans="1:57" ht="12.75">
      <c r="A106" s="257">
        <v>72</v>
      </c>
      <c r="B106" s="258" t="s">
        <v>285</v>
      </c>
      <c r="C106" s="259" t="s">
        <v>286</v>
      </c>
      <c r="D106" s="260" t="s">
        <v>146</v>
      </c>
      <c r="E106" s="261">
        <v>4</v>
      </c>
      <c r="F106" s="261">
        <v>0</v>
      </c>
      <c r="G106" s="262">
        <f t="shared" si="26"/>
        <v>0</v>
      </c>
      <c r="H106" s="273"/>
      <c r="I106" s="274">
        <f>SUM(I95:I105)</f>
        <v>4.716011600000001</v>
      </c>
      <c r="J106" s="273"/>
      <c r="K106" s="274">
        <f>SUM(K95:K105)</f>
        <v>0</v>
      </c>
      <c r="O106" s="256">
        <v>4</v>
      </c>
      <c r="BA106" s="275">
        <f>SUM(BA95:BA105)</f>
        <v>0</v>
      </c>
      <c r="BB106" s="275">
        <f>SUM(BB95:BB105)</f>
        <v>0</v>
      </c>
      <c r="BC106" s="275">
        <f>SUM(BC95:BC105)</f>
        <v>0</v>
      </c>
      <c r="BD106" s="275">
        <f>SUM(BD95:BD105)</f>
        <v>0</v>
      </c>
      <c r="BE106" s="275">
        <f>SUM(BE95:BE105)</f>
        <v>0</v>
      </c>
    </row>
    <row r="107" spans="1:15" ht="12.75">
      <c r="A107" s="257">
        <v>73</v>
      </c>
      <c r="B107" s="258" t="s">
        <v>287</v>
      </c>
      <c r="C107" s="259" t="s">
        <v>288</v>
      </c>
      <c r="D107" s="260" t="s">
        <v>143</v>
      </c>
      <c r="E107" s="261">
        <v>14</v>
      </c>
      <c r="F107" s="261">
        <v>0</v>
      </c>
      <c r="G107" s="262">
        <f t="shared" si="26"/>
        <v>0</v>
      </c>
      <c r="H107" s="252"/>
      <c r="I107" s="253"/>
      <c r="J107" s="254"/>
      <c r="K107" s="255"/>
      <c r="O107" s="256">
        <v>1</v>
      </c>
    </row>
    <row r="108" spans="1:80" ht="12.75">
      <c r="A108" s="257">
        <v>74</v>
      </c>
      <c r="B108" s="258" t="s">
        <v>289</v>
      </c>
      <c r="C108" s="259" t="s">
        <v>290</v>
      </c>
      <c r="D108" s="260" t="s">
        <v>143</v>
      </c>
      <c r="E108" s="261">
        <v>31.2</v>
      </c>
      <c r="F108" s="261">
        <v>0</v>
      </c>
      <c r="G108" s="262">
        <f t="shared" si="26"/>
        <v>0</v>
      </c>
      <c r="H108" s="263">
        <v>0.02542</v>
      </c>
      <c r="I108" s="264">
        <f aca="true" t="shared" si="27" ref="I108:I113">E97*H108</f>
        <v>0.411804</v>
      </c>
      <c r="J108" s="263">
        <v>0</v>
      </c>
      <c r="K108" s="264">
        <f aca="true" t="shared" si="28" ref="K108:K113">E97*J108</f>
        <v>0</v>
      </c>
      <c r="O108" s="256">
        <v>2</v>
      </c>
      <c r="AA108" s="231">
        <v>1</v>
      </c>
      <c r="AB108" s="231">
        <v>7</v>
      </c>
      <c r="AC108" s="231">
        <v>7</v>
      </c>
      <c r="AZ108" s="231">
        <v>2</v>
      </c>
      <c r="BA108" s="231">
        <f aca="true" t="shared" si="29" ref="BA108:BA113">IF(AZ108=1,G97,0)</f>
        <v>0</v>
      </c>
      <c r="BB108" s="231">
        <f aca="true" t="shared" si="30" ref="BB108:BB113">IF(AZ108=2,G97,0)</f>
        <v>0</v>
      </c>
      <c r="BC108" s="231">
        <f aca="true" t="shared" si="31" ref="BC108:BC113">IF(AZ108=3,G97,0)</f>
        <v>0</v>
      </c>
      <c r="BD108" s="231">
        <f aca="true" t="shared" si="32" ref="BD108:BD113">IF(AZ108=4,G97,0)</f>
        <v>0</v>
      </c>
      <c r="BE108" s="231">
        <f aca="true" t="shared" si="33" ref="BE108:BE113">IF(AZ108=5,G97,0)</f>
        <v>0</v>
      </c>
      <c r="CA108" s="256">
        <v>1</v>
      </c>
      <c r="CB108" s="256">
        <v>7</v>
      </c>
    </row>
    <row r="109" spans="1:80" ht="12.75">
      <c r="A109" s="257">
        <v>75</v>
      </c>
      <c r="B109" s="258" t="s">
        <v>291</v>
      </c>
      <c r="C109" s="259" t="s">
        <v>292</v>
      </c>
      <c r="D109" s="260" t="s">
        <v>121</v>
      </c>
      <c r="E109" s="261">
        <v>202.24</v>
      </c>
      <c r="F109" s="261">
        <v>0</v>
      </c>
      <c r="G109" s="262">
        <f t="shared" si="26"/>
        <v>0</v>
      </c>
      <c r="H109" s="263">
        <v>0.01265</v>
      </c>
      <c r="I109" s="264">
        <f t="shared" si="27"/>
        <v>0.081719</v>
      </c>
      <c r="J109" s="263">
        <v>0</v>
      </c>
      <c r="K109" s="264">
        <f t="shared" si="28"/>
        <v>0</v>
      </c>
      <c r="O109" s="256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 t="shared" si="29"/>
        <v>0</v>
      </c>
      <c r="BB109" s="231">
        <f t="shared" si="30"/>
        <v>0</v>
      </c>
      <c r="BC109" s="231">
        <f t="shared" si="31"/>
        <v>0</v>
      </c>
      <c r="BD109" s="231">
        <f t="shared" si="32"/>
        <v>0</v>
      </c>
      <c r="BE109" s="231">
        <f t="shared" si="33"/>
        <v>0</v>
      </c>
      <c r="CA109" s="256">
        <v>1</v>
      </c>
      <c r="CB109" s="256">
        <v>7</v>
      </c>
    </row>
    <row r="110" spans="1:80" ht="12.75">
      <c r="A110" s="257">
        <v>76</v>
      </c>
      <c r="B110" s="258" t="s">
        <v>293</v>
      </c>
      <c r="C110" s="259" t="s">
        <v>294</v>
      </c>
      <c r="D110" s="260" t="s">
        <v>121</v>
      </c>
      <c r="E110" s="261">
        <v>202.24</v>
      </c>
      <c r="F110" s="261">
        <v>0</v>
      </c>
      <c r="G110" s="262">
        <f t="shared" si="26"/>
        <v>0</v>
      </c>
      <c r="H110" s="263">
        <v>0.01439</v>
      </c>
      <c r="I110" s="264">
        <f t="shared" si="27"/>
        <v>2.010283</v>
      </c>
      <c r="J110" s="263">
        <v>0</v>
      </c>
      <c r="K110" s="264">
        <f t="shared" si="28"/>
        <v>0</v>
      </c>
      <c r="O110" s="256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 t="shared" si="29"/>
        <v>0</v>
      </c>
      <c r="BB110" s="231">
        <f t="shared" si="30"/>
        <v>0</v>
      </c>
      <c r="BC110" s="231">
        <f t="shared" si="31"/>
        <v>0</v>
      </c>
      <c r="BD110" s="231">
        <f t="shared" si="32"/>
        <v>0</v>
      </c>
      <c r="BE110" s="231">
        <f t="shared" si="33"/>
        <v>0</v>
      </c>
      <c r="CA110" s="256">
        <v>1</v>
      </c>
      <c r="CB110" s="256">
        <v>7</v>
      </c>
    </row>
    <row r="111" spans="1:80" ht="12.75">
      <c r="A111" s="257">
        <v>77</v>
      </c>
      <c r="B111" s="258" t="s">
        <v>295</v>
      </c>
      <c r="C111" s="259" t="s">
        <v>296</v>
      </c>
      <c r="D111" s="260" t="s">
        <v>146</v>
      </c>
      <c r="E111" s="261">
        <v>11</v>
      </c>
      <c r="F111" s="261">
        <v>0</v>
      </c>
      <c r="G111" s="262">
        <f t="shared" si="26"/>
        <v>0</v>
      </c>
      <c r="H111" s="263">
        <v>0.01439</v>
      </c>
      <c r="I111" s="264">
        <f t="shared" si="27"/>
        <v>0.3132703</v>
      </c>
      <c r="J111" s="263">
        <v>0</v>
      </c>
      <c r="K111" s="264">
        <f t="shared" si="28"/>
        <v>0</v>
      </c>
      <c r="O111" s="256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 t="shared" si="29"/>
        <v>0</v>
      </c>
      <c r="BB111" s="231">
        <f t="shared" si="30"/>
        <v>0</v>
      </c>
      <c r="BC111" s="231">
        <f t="shared" si="31"/>
        <v>0</v>
      </c>
      <c r="BD111" s="231">
        <f t="shared" si="32"/>
        <v>0</v>
      </c>
      <c r="BE111" s="231">
        <f t="shared" si="33"/>
        <v>0</v>
      </c>
      <c r="CA111" s="256">
        <v>1</v>
      </c>
      <c r="CB111" s="256">
        <v>7</v>
      </c>
    </row>
    <row r="112" spans="1:80" ht="12.75">
      <c r="A112" s="257">
        <v>78</v>
      </c>
      <c r="B112" s="258" t="s">
        <v>297</v>
      </c>
      <c r="C112" s="259" t="s">
        <v>298</v>
      </c>
      <c r="D112" s="260" t="s">
        <v>12</v>
      </c>
      <c r="E112" s="261"/>
      <c r="F112" s="261">
        <v>0</v>
      </c>
      <c r="G112" s="262">
        <f t="shared" si="26"/>
        <v>0</v>
      </c>
      <c r="H112" s="263">
        <v>0</v>
      </c>
      <c r="I112" s="264">
        <f t="shared" si="27"/>
        <v>0</v>
      </c>
      <c r="J112" s="263"/>
      <c r="K112" s="264">
        <f t="shared" si="28"/>
        <v>0</v>
      </c>
      <c r="O112" s="256">
        <v>2</v>
      </c>
      <c r="AA112" s="231">
        <v>12</v>
      </c>
      <c r="AB112" s="231">
        <v>0</v>
      </c>
      <c r="AC112" s="231">
        <v>68</v>
      </c>
      <c r="AZ112" s="231">
        <v>2</v>
      </c>
      <c r="BA112" s="231">
        <f t="shared" si="29"/>
        <v>0</v>
      </c>
      <c r="BB112" s="231">
        <f t="shared" si="30"/>
        <v>0</v>
      </c>
      <c r="BC112" s="231">
        <f t="shared" si="31"/>
        <v>0</v>
      </c>
      <c r="BD112" s="231">
        <f t="shared" si="32"/>
        <v>0</v>
      </c>
      <c r="BE112" s="231">
        <f t="shared" si="33"/>
        <v>0</v>
      </c>
      <c r="CA112" s="256">
        <v>12</v>
      </c>
      <c r="CB112" s="256">
        <v>0</v>
      </c>
    </row>
    <row r="113" spans="1:80" ht="12.75">
      <c r="A113" s="266"/>
      <c r="B113" s="267" t="s">
        <v>100</v>
      </c>
      <c r="C113" s="268" t="s">
        <v>282</v>
      </c>
      <c r="D113" s="269"/>
      <c r="E113" s="270"/>
      <c r="F113" s="271"/>
      <c r="G113" s="272">
        <f>SUM(G104:G112)</f>
        <v>0</v>
      </c>
      <c r="H113" s="263">
        <v>0</v>
      </c>
      <c r="I113" s="264">
        <f t="shared" si="27"/>
        <v>0</v>
      </c>
      <c r="J113" s="263"/>
      <c r="K113" s="264">
        <f t="shared" si="28"/>
        <v>0</v>
      </c>
      <c r="O113" s="256">
        <v>2</v>
      </c>
      <c r="AA113" s="231">
        <v>7</v>
      </c>
      <c r="AB113" s="231">
        <v>1002</v>
      </c>
      <c r="AC113" s="231">
        <v>5</v>
      </c>
      <c r="AZ113" s="231">
        <v>2</v>
      </c>
      <c r="BA113" s="231">
        <f t="shared" si="29"/>
        <v>0</v>
      </c>
      <c r="BB113" s="231">
        <f t="shared" si="30"/>
        <v>0</v>
      </c>
      <c r="BC113" s="231">
        <f t="shared" si="31"/>
        <v>0</v>
      </c>
      <c r="BD113" s="231">
        <f t="shared" si="32"/>
        <v>0</v>
      </c>
      <c r="BE113" s="231">
        <f t="shared" si="33"/>
        <v>0</v>
      </c>
      <c r="CA113" s="256">
        <v>7</v>
      </c>
      <c r="CB113" s="256">
        <v>1002</v>
      </c>
    </row>
    <row r="114" spans="1:57" ht="12.75">
      <c r="A114" s="246" t="s">
        <v>97</v>
      </c>
      <c r="B114" s="247" t="s">
        <v>299</v>
      </c>
      <c r="C114" s="248" t="s">
        <v>300</v>
      </c>
      <c r="D114" s="249"/>
      <c r="E114" s="250"/>
      <c r="F114" s="250"/>
      <c r="G114" s="251"/>
      <c r="H114" s="273"/>
      <c r="I114" s="274">
        <f>SUM(I107:I113)</f>
        <v>2.8170763</v>
      </c>
      <c r="J114" s="273"/>
      <c r="K114" s="274">
        <f>SUM(K107:K113)</f>
        <v>0</v>
      </c>
      <c r="O114" s="256">
        <v>4</v>
      </c>
      <c r="BA114" s="275">
        <f>SUM(BA107:BA113)</f>
        <v>0</v>
      </c>
      <c r="BB114" s="275">
        <f>SUM(BB107:BB113)</f>
        <v>0</v>
      </c>
      <c r="BC114" s="275">
        <f>SUM(BC107:BC113)</f>
        <v>0</v>
      </c>
      <c r="BD114" s="275">
        <f>SUM(BD107:BD113)</f>
        <v>0</v>
      </c>
      <c r="BE114" s="275">
        <f>SUM(BE107:BE113)</f>
        <v>0</v>
      </c>
    </row>
    <row r="115" spans="1:15" ht="12.75">
      <c r="A115" s="257">
        <v>79</v>
      </c>
      <c r="B115" s="258" t="s">
        <v>302</v>
      </c>
      <c r="C115" s="259" t="s">
        <v>303</v>
      </c>
      <c r="D115" s="260" t="s">
        <v>121</v>
      </c>
      <c r="E115" s="261">
        <v>202.24</v>
      </c>
      <c r="F115" s="261">
        <v>0</v>
      </c>
      <c r="G115" s="262">
        <f>E115*F115</f>
        <v>0</v>
      </c>
      <c r="H115" s="252"/>
      <c r="I115" s="253"/>
      <c r="J115" s="254"/>
      <c r="K115" s="255"/>
      <c r="O115" s="256">
        <v>1</v>
      </c>
    </row>
    <row r="116" spans="1:80" ht="12.75">
      <c r="A116" s="257">
        <v>80</v>
      </c>
      <c r="B116" s="258" t="s">
        <v>304</v>
      </c>
      <c r="C116" s="259" t="s">
        <v>305</v>
      </c>
      <c r="D116" s="260" t="s">
        <v>12</v>
      </c>
      <c r="E116" s="261"/>
      <c r="F116" s="261">
        <v>0</v>
      </c>
      <c r="G116" s="262">
        <f>E116*F116</f>
        <v>0</v>
      </c>
      <c r="H116" s="263">
        <v>0.00106</v>
      </c>
      <c r="I116" s="264">
        <f aca="true" t="shared" si="34" ref="I116:I123">E105*H116</f>
        <v>0.039485</v>
      </c>
      <c r="J116" s="263">
        <v>0</v>
      </c>
      <c r="K116" s="264">
        <f aca="true" t="shared" si="35" ref="K116:K123">E105*J116</f>
        <v>0</v>
      </c>
      <c r="O116" s="256">
        <v>2</v>
      </c>
      <c r="AA116" s="231">
        <v>1</v>
      </c>
      <c r="AB116" s="231">
        <v>7</v>
      </c>
      <c r="AC116" s="231">
        <v>7</v>
      </c>
      <c r="AZ116" s="231">
        <v>2</v>
      </c>
      <c r="BA116" s="231">
        <f aca="true" t="shared" si="36" ref="BA116:BA123">IF(AZ116=1,G105,0)</f>
        <v>0</v>
      </c>
      <c r="BB116" s="231">
        <f aca="true" t="shared" si="37" ref="BB116:BB123">IF(AZ116=2,G105,0)</f>
        <v>0</v>
      </c>
      <c r="BC116" s="231">
        <f aca="true" t="shared" si="38" ref="BC116:BC123">IF(AZ116=3,G105,0)</f>
        <v>0</v>
      </c>
      <c r="BD116" s="231">
        <f aca="true" t="shared" si="39" ref="BD116:BD123">IF(AZ116=4,G105,0)</f>
        <v>0</v>
      </c>
      <c r="BE116" s="231">
        <f aca="true" t="shared" si="40" ref="BE116:BE123">IF(AZ116=5,G105,0)</f>
        <v>0</v>
      </c>
      <c r="CA116" s="256">
        <v>1</v>
      </c>
      <c r="CB116" s="256">
        <v>7</v>
      </c>
    </row>
    <row r="117" spans="1:80" ht="12.75">
      <c r="A117" s="266"/>
      <c r="B117" s="267" t="s">
        <v>100</v>
      </c>
      <c r="C117" s="268" t="s">
        <v>301</v>
      </c>
      <c r="D117" s="269"/>
      <c r="E117" s="270"/>
      <c r="F117" s="271"/>
      <c r="G117" s="272">
        <f>SUM(G114:G116)</f>
        <v>0</v>
      </c>
      <c r="H117" s="263">
        <v>0.00058</v>
      </c>
      <c r="I117" s="264">
        <f t="shared" si="34"/>
        <v>0.00232</v>
      </c>
      <c r="J117" s="263">
        <v>0</v>
      </c>
      <c r="K117" s="264">
        <f t="shared" si="35"/>
        <v>0</v>
      </c>
      <c r="O117" s="256">
        <v>2</v>
      </c>
      <c r="AA117" s="231">
        <v>1</v>
      </c>
      <c r="AB117" s="231">
        <v>7</v>
      </c>
      <c r="AC117" s="231">
        <v>7</v>
      </c>
      <c r="AZ117" s="231">
        <v>2</v>
      </c>
      <c r="BA117" s="231">
        <f t="shared" si="36"/>
        <v>0</v>
      </c>
      <c r="BB117" s="231">
        <f t="shared" si="37"/>
        <v>0</v>
      </c>
      <c r="BC117" s="231">
        <f t="shared" si="38"/>
        <v>0</v>
      </c>
      <c r="BD117" s="231">
        <f t="shared" si="39"/>
        <v>0</v>
      </c>
      <c r="BE117" s="231">
        <f t="shared" si="40"/>
        <v>0</v>
      </c>
      <c r="CA117" s="256">
        <v>1</v>
      </c>
      <c r="CB117" s="256">
        <v>7</v>
      </c>
    </row>
    <row r="118" spans="1:80" ht="12.75">
      <c r="A118" s="246" t="s">
        <v>97</v>
      </c>
      <c r="B118" s="247" t="s">
        <v>306</v>
      </c>
      <c r="C118" s="248" t="s">
        <v>307</v>
      </c>
      <c r="D118" s="249"/>
      <c r="E118" s="250"/>
      <c r="F118" s="250"/>
      <c r="G118" s="251"/>
      <c r="H118" s="263">
        <v>0.00261</v>
      </c>
      <c r="I118" s="264">
        <f t="shared" si="34"/>
        <v>0.036539999999999996</v>
      </c>
      <c r="J118" s="263">
        <v>0</v>
      </c>
      <c r="K118" s="264">
        <f t="shared" si="35"/>
        <v>0</v>
      </c>
      <c r="O118" s="256">
        <v>2</v>
      </c>
      <c r="AA118" s="231">
        <v>1</v>
      </c>
      <c r="AB118" s="231">
        <v>7</v>
      </c>
      <c r="AC118" s="231">
        <v>7</v>
      </c>
      <c r="AZ118" s="231">
        <v>2</v>
      </c>
      <c r="BA118" s="231">
        <f t="shared" si="36"/>
        <v>0</v>
      </c>
      <c r="BB118" s="231">
        <f t="shared" si="37"/>
        <v>0</v>
      </c>
      <c r="BC118" s="231">
        <f t="shared" si="38"/>
        <v>0</v>
      </c>
      <c r="BD118" s="231">
        <f t="shared" si="39"/>
        <v>0</v>
      </c>
      <c r="BE118" s="231">
        <f t="shared" si="40"/>
        <v>0</v>
      </c>
      <c r="CA118" s="256">
        <v>1</v>
      </c>
      <c r="CB118" s="256">
        <v>7</v>
      </c>
    </row>
    <row r="119" spans="1:80" ht="22.5">
      <c r="A119" s="257">
        <v>81</v>
      </c>
      <c r="B119" s="258" t="s">
        <v>309</v>
      </c>
      <c r="C119" s="259" t="s">
        <v>310</v>
      </c>
      <c r="D119" s="260" t="s">
        <v>143</v>
      </c>
      <c r="E119" s="261">
        <v>10</v>
      </c>
      <c r="F119" s="261">
        <v>0</v>
      </c>
      <c r="G119" s="262">
        <f aca="true" t="shared" si="41" ref="G119:G133">E119*F119</f>
        <v>0</v>
      </c>
      <c r="H119" s="263">
        <v>0.00143</v>
      </c>
      <c r="I119" s="264">
        <f t="shared" si="34"/>
        <v>0.044616</v>
      </c>
      <c r="J119" s="263">
        <v>0</v>
      </c>
      <c r="K119" s="264">
        <f t="shared" si="35"/>
        <v>0</v>
      </c>
      <c r="O119" s="256">
        <v>2</v>
      </c>
      <c r="AA119" s="231">
        <v>1</v>
      </c>
      <c r="AB119" s="231">
        <v>7</v>
      </c>
      <c r="AC119" s="231">
        <v>7</v>
      </c>
      <c r="AZ119" s="231">
        <v>2</v>
      </c>
      <c r="BA119" s="231">
        <f t="shared" si="36"/>
        <v>0</v>
      </c>
      <c r="BB119" s="231">
        <f t="shared" si="37"/>
        <v>0</v>
      </c>
      <c r="BC119" s="231">
        <f t="shared" si="38"/>
        <v>0</v>
      </c>
      <c r="BD119" s="231">
        <f t="shared" si="39"/>
        <v>0</v>
      </c>
      <c r="BE119" s="231">
        <f t="shared" si="40"/>
        <v>0</v>
      </c>
      <c r="CA119" s="256">
        <v>1</v>
      </c>
      <c r="CB119" s="256">
        <v>7</v>
      </c>
    </row>
    <row r="120" spans="1:80" ht="12.75">
      <c r="A120" s="257">
        <v>82</v>
      </c>
      <c r="B120" s="258" t="s">
        <v>311</v>
      </c>
      <c r="C120" s="259" t="s">
        <v>312</v>
      </c>
      <c r="D120" s="260" t="s">
        <v>146</v>
      </c>
      <c r="E120" s="261">
        <v>5</v>
      </c>
      <c r="F120" s="261">
        <v>0</v>
      </c>
      <c r="G120" s="262">
        <f t="shared" si="41"/>
        <v>0</v>
      </c>
      <c r="H120" s="263">
        <v>0</v>
      </c>
      <c r="I120" s="264">
        <f t="shared" si="34"/>
        <v>0</v>
      </c>
      <c r="J120" s="263">
        <v>0</v>
      </c>
      <c r="K120" s="264">
        <f t="shared" si="35"/>
        <v>0</v>
      </c>
      <c r="O120" s="256">
        <v>2</v>
      </c>
      <c r="AA120" s="231">
        <v>1</v>
      </c>
      <c r="AB120" s="231">
        <v>0</v>
      </c>
      <c r="AC120" s="231">
        <v>0</v>
      </c>
      <c r="AZ120" s="231">
        <v>2</v>
      </c>
      <c r="BA120" s="231">
        <f t="shared" si="36"/>
        <v>0</v>
      </c>
      <c r="BB120" s="231">
        <f t="shared" si="37"/>
        <v>0</v>
      </c>
      <c r="BC120" s="231">
        <f t="shared" si="38"/>
        <v>0</v>
      </c>
      <c r="BD120" s="231">
        <f t="shared" si="39"/>
        <v>0</v>
      </c>
      <c r="BE120" s="231">
        <f t="shared" si="40"/>
        <v>0</v>
      </c>
      <c r="CA120" s="256">
        <v>1</v>
      </c>
      <c r="CB120" s="256">
        <v>0</v>
      </c>
    </row>
    <row r="121" spans="1:80" ht="12.75">
      <c r="A121" s="257">
        <v>83</v>
      </c>
      <c r="B121" s="258" t="s">
        <v>313</v>
      </c>
      <c r="C121" s="259" t="s">
        <v>314</v>
      </c>
      <c r="D121" s="260" t="s">
        <v>146</v>
      </c>
      <c r="E121" s="261">
        <v>5</v>
      </c>
      <c r="F121" s="261">
        <v>0</v>
      </c>
      <c r="G121" s="262">
        <f t="shared" si="41"/>
        <v>0</v>
      </c>
      <c r="H121" s="263">
        <v>0.005</v>
      </c>
      <c r="I121" s="264">
        <f t="shared" si="34"/>
        <v>1.0112</v>
      </c>
      <c r="J121" s="263"/>
      <c r="K121" s="264">
        <f t="shared" si="35"/>
        <v>0</v>
      </c>
      <c r="O121" s="256">
        <v>2</v>
      </c>
      <c r="AA121" s="231">
        <v>3</v>
      </c>
      <c r="AB121" s="231">
        <v>7</v>
      </c>
      <c r="AC121" s="231">
        <v>553508503</v>
      </c>
      <c r="AZ121" s="231">
        <v>2</v>
      </c>
      <c r="BA121" s="231">
        <f t="shared" si="36"/>
        <v>0</v>
      </c>
      <c r="BB121" s="231">
        <f t="shared" si="37"/>
        <v>0</v>
      </c>
      <c r="BC121" s="231">
        <f t="shared" si="38"/>
        <v>0</v>
      </c>
      <c r="BD121" s="231">
        <f t="shared" si="39"/>
        <v>0</v>
      </c>
      <c r="BE121" s="231">
        <f t="shared" si="40"/>
        <v>0</v>
      </c>
      <c r="CA121" s="256">
        <v>3</v>
      </c>
      <c r="CB121" s="256">
        <v>7</v>
      </c>
    </row>
    <row r="122" spans="1:80" ht="12.75">
      <c r="A122" s="257">
        <v>84</v>
      </c>
      <c r="B122" s="258" t="s">
        <v>315</v>
      </c>
      <c r="C122" s="259" t="s">
        <v>316</v>
      </c>
      <c r="D122" s="260" t="s">
        <v>146</v>
      </c>
      <c r="E122" s="261">
        <v>5</v>
      </c>
      <c r="F122" s="261">
        <v>0</v>
      </c>
      <c r="G122" s="262">
        <f t="shared" si="41"/>
        <v>0</v>
      </c>
      <c r="H122" s="263">
        <v>0.0034</v>
      </c>
      <c r="I122" s="264">
        <f t="shared" si="34"/>
        <v>0.037399999999999996</v>
      </c>
      <c r="J122" s="263"/>
      <c r="K122" s="264">
        <f t="shared" si="35"/>
        <v>0</v>
      </c>
      <c r="O122" s="256">
        <v>2</v>
      </c>
      <c r="AA122" s="231">
        <v>3</v>
      </c>
      <c r="AB122" s="231">
        <v>7</v>
      </c>
      <c r="AC122" s="231">
        <v>553508700</v>
      </c>
      <c r="AZ122" s="231">
        <v>2</v>
      </c>
      <c r="BA122" s="231">
        <f t="shared" si="36"/>
        <v>0</v>
      </c>
      <c r="BB122" s="231">
        <f t="shared" si="37"/>
        <v>0</v>
      </c>
      <c r="BC122" s="231">
        <f t="shared" si="38"/>
        <v>0</v>
      </c>
      <c r="BD122" s="231">
        <f t="shared" si="39"/>
        <v>0</v>
      </c>
      <c r="BE122" s="231">
        <f t="shared" si="40"/>
        <v>0</v>
      </c>
      <c r="CA122" s="256">
        <v>3</v>
      </c>
      <c r="CB122" s="256">
        <v>7</v>
      </c>
    </row>
    <row r="123" spans="1:80" ht="12.75">
      <c r="A123" s="257">
        <v>85</v>
      </c>
      <c r="B123" s="258" t="s">
        <v>317</v>
      </c>
      <c r="C123" s="259" t="s">
        <v>318</v>
      </c>
      <c r="D123" s="260" t="s">
        <v>146</v>
      </c>
      <c r="E123" s="261">
        <v>5</v>
      </c>
      <c r="F123" s="261">
        <v>0</v>
      </c>
      <c r="G123" s="262">
        <f t="shared" si="41"/>
        <v>0</v>
      </c>
      <c r="H123" s="263">
        <v>0</v>
      </c>
      <c r="I123" s="264">
        <f t="shared" si="34"/>
        <v>0</v>
      </c>
      <c r="J123" s="263"/>
      <c r="K123" s="264">
        <f t="shared" si="35"/>
        <v>0</v>
      </c>
      <c r="O123" s="256">
        <v>2</v>
      </c>
      <c r="AA123" s="231">
        <v>7</v>
      </c>
      <c r="AB123" s="231">
        <v>1002</v>
      </c>
      <c r="AC123" s="231">
        <v>5</v>
      </c>
      <c r="AZ123" s="231">
        <v>2</v>
      </c>
      <c r="BA123" s="231">
        <f t="shared" si="36"/>
        <v>0</v>
      </c>
      <c r="BB123" s="231">
        <f t="shared" si="37"/>
        <v>0</v>
      </c>
      <c r="BC123" s="231">
        <f t="shared" si="38"/>
        <v>0</v>
      </c>
      <c r="BD123" s="231">
        <f t="shared" si="39"/>
        <v>0</v>
      </c>
      <c r="BE123" s="231">
        <f t="shared" si="40"/>
        <v>0</v>
      </c>
      <c r="CA123" s="256">
        <v>7</v>
      </c>
      <c r="CB123" s="256">
        <v>1002</v>
      </c>
    </row>
    <row r="124" spans="1:57" ht="22.5">
      <c r="A124" s="257">
        <v>86</v>
      </c>
      <c r="B124" s="258" t="s">
        <v>319</v>
      </c>
      <c r="C124" s="259" t="s">
        <v>320</v>
      </c>
      <c r="D124" s="260" t="s">
        <v>121</v>
      </c>
      <c r="E124" s="261">
        <v>20</v>
      </c>
      <c r="F124" s="261">
        <v>0</v>
      </c>
      <c r="G124" s="262">
        <f t="shared" si="41"/>
        <v>0</v>
      </c>
      <c r="H124" s="273"/>
      <c r="I124" s="274">
        <f>SUM(I115:I123)</f>
        <v>1.1715610000000003</v>
      </c>
      <c r="J124" s="273"/>
      <c r="K124" s="274">
        <f>SUM(K115:K123)</f>
        <v>0</v>
      </c>
      <c r="O124" s="256">
        <v>4</v>
      </c>
      <c r="BA124" s="275">
        <f>SUM(BA115:BA123)</f>
        <v>0</v>
      </c>
      <c r="BB124" s="275">
        <f>SUM(BB115:BB123)</f>
        <v>0</v>
      </c>
      <c r="BC124" s="275">
        <f>SUM(BC115:BC123)</f>
        <v>0</v>
      </c>
      <c r="BD124" s="275">
        <f>SUM(BD115:BD123)</f>
        <v>0</v>
      </c>
      <c r="BE124" s="275">
        <f>SUM(BE115:BE123)</f>
        <v>0</v>
      </c>
    </row>
    <row r="125" spans="1:15" ht="12.75">
      <c r="A125" s="257">
        <v>87</v>
      </c>
      <c r="B125" s="258" t="s">
        <v>321</v>
      </c>
      <c r="C125" s="259" t="s">
        <v>322</v>
      </c>
      <c r="D125" s="260" t="s">
        <v>146</v>
      </c>
      <c r="E125" s="261">
        <v>5</v>
      </c>
      <c r="F125" s="261">
        <v>0</v>
      </c>
      <c r="G125" s="262">
        <f t="shared" si="41"/>
        <v>0</v>
      </c>
      <c r="H125" s="252"/>
      <c r="I125" s="253"/>
      <c r="J125" s="254"/>
      <c r="K125" s="255"/>
      <c r="O125" s="256">
        <v>1</v>
      </c>
    </row>
    <row r="126" spans="1:80" ht="12.75">
      <c r="A126" s="257">
        <v>88</v>
      </c>
      <c r="B126" s="258" t="s">
        <v>323</v>
      </c>
      <c r="C126" s="259" t="s">
        <v>324</v>
      </c>
      <c r="D126" s="260" t="s">
        <v>146</v>
      </c>
      <c r="E126" s="261">
        <v>5</v>
      </c>
      <c r="F126" s="261">
        <v>0</v>
      </c>
      <c r="G126" s="262">
        <f t="shared" si="41"/>
        <v>0</v>
      </c>
      <c r="H126" s="263">
        <v>0.002</v>
      </c>
      <c r="I126" s="264">
        <f>E115*H126</f>
        <v>0.40448</v>
      </c>
      <c r="J126" s="263">
        <v>0</v>
      </c>
      <c r="K126" s="264">
        <f>E115*J126</f>
        <v>0</v>
      </c>
      <c r="O126" s="256">
        <v>2</v>
      </c>
      <c r="AA126" s="231">
        <v>1</v>
      </c>
      <c r="AB126" s="231">
        <v>7</v>
      </c>
      <c r="AC126" s="231">
        <v>7</v>
      </c>
      <c r="AZ126" s="231">
        <v>2</v>
      </c>
      <c r="BA126" s="231">
        <f>IF(AZ126=1,G115,0)</f>
        <v>0</v>
      </c>
      <c r="BB126" s="231">
        <f>IF(AZ126=2,G115,0)</f>
        <v>0</v>
      </c>
      <c r="BC126" s="231">
        <f>IF(AZ126=3,G115,0)</f>
        <v>0</v>
      </c>
      <c r="BD126" s="231">
        <f>IF(AZ126=4,G115,0)</f>
        <v>0</v>
      </c>
      <c r="BE126" s="231">
        <f>IF(AZ126=5,G115,0)</f>
        <v>0</v>
      </c>
      <c r="CA126" s="256">
        <v>1</v>
      </c>
      <c r="CB126" s="256">
        <v>7</v>
      </c>
    </row>
    <row r="127" spans="1:80" ht="12.75">
      <c r="A127" s="257">
        <v>89</v>
      </c>
      <c r="B127" s="258" t="s">
        <v>325</v>
      </c>
      <c r="C127" s="259" t="s">
        <v>326</v>
      </c>
      <c r="D127" s="260" t="s">
        <v>146</v>
      </c>
      <c r="E127" s="261">
        <v>1</v>
      </c>
      <c r="F127" s="261">
        <v>0</v>
      </c>
      <c r="G127" s="262">
        <f t="shared" si="41"/>
        <v>0</v>
      </c>
      <c r="H127" s="263">
        <v>0</v>
      </c>
      <c r="I127" s="264">
        <f>E116*H127</f>
        <v>0</v>
      </c>
      <c r="J127" s="263"/>
      <c r="K127" s="264">
        <f>E116*J127</f>
        <v>0</v>
      </c>
      <c r="O127" s="256">
        <v>2</v>
      </c>
      <c r="AA127" s="231">
        <v>7</v>
      </c>
      <c r="AB127" s="231">
        <v>1002</v>
      </c>
      <c r="AC127" s="231">
        <v>5</v>
      </c>
      <c r="AZ127" s="231">
        <v>2</v>
      </c>
      <c r="BA127" s="231">
        <f>IF(AZ127=1,G116,0)</f>
        <v>0</v>
      </c>
      <c r="BB127" s="231">
        <f>IF(AZ127=2,G116,0)</f>
        <v>0</v>
      </c>
      <c r="BC127" s="231">
        <f>IF(AZ127=3,G116,0)</f>
        <v>0</v>
      </c>
      <c r="BD127" s="231">
        <f>IF(AZ127=4,G116,0)</f>
        <v>0</v>
      </c>
      <c r="BE127" s="231">
        <f>IF(AZ127=5,G116,0)</f>
        <v>0</v>
      </c>
      <c r="CA127" s="256">
        <v>7</v>
      </c>
      <c r="CB127" s="256">
        <v>1002</v>
      </c>
    </row>
    <row r="128" spans="1:57" ht="12.75">
      <c r="A128" s="257">
        <v>90</v>
      </c>
      <c r="B128" s="258" t="s">
        <v>327</v>
      </c>
      <c r="C128" s="259" t="s">
        <v>328</v>
      </c>
      <c r="D128" s="260" t="s">
        <v>146</v>
      </c>
      <c r="E128" s="261">
        <v>4</v>
      </c>
      <c r="F128" s="261">
        <v>0</v>
      </c>
      <c r="G128" s="262">
        <f t="shared" si="41"/>
        <v>0</v>
      </c>
      <c r="H128" s="273"/>
      <c r="I128" s="274">
        <f>SUM(I125:I127)</f>
        <v>0.40448</v>
      </c>
      <c r="J128" s="273"/>
      <c r="K128" s="274">
        <f>SUM(K125:K127)</f>
        <v>0</v>
      </c>
      <c r="O128" s="256">
        <v>4</v>
      </c>
      <c r="BA128" s="275">
        <f>SUM(BA125:BA127)</f>
        <v>0</v>
      </c>
      <c r="BB128" s="275">
        <f>SUM(BB125:BB127)</f>
        <v>0</v>
      </c>
      <c r="BC128" s="275">
        <f>SUM(BC125:BC127)</f>
        <v>0</v>
      </c>
      <c r="BD128" s="275">
        <f>SUM(BD125:BD127)</f>
        <v>0</v>
      </c>
      <c r="BE128" s="275">
        <f>SUM(BE125:BE127)</f>
        <v>0</v>
      </c>
    </row>
    <row r="129" spans="1:15" ht="12.75">
      <c r="A129" s="257">
        <v>91</v>
      </c>
      <c r="B129" s="258" t="s">
        <v>332</v>
      </c>
      <c r="C129" s="259" t="s">
        <v>333</v>
      </c>
      <c r="D129" s="260" t="s">
        <v>146</v>
      </c>
      <c r="E129" s="261">
        <v>1</v>
      </c>
      <c r="F129" s="261">
        <v>0</v>
      </c>
      <c r="G129" s="262">
        <f t="shared" si="41"/>
        <v>0</v>
      </c>
      <c r="H129" s="252"/>
      <c r="I129" s="253"/>
      <c r="J129" s="254"/>
      <c r="K129" s="255"/>
      <c r="O129" s="256">
        <v>1</v>
      </c>
    </row>
    <row r="130" spans="1:80" ht="12.75">
      <c r="A130" s="257">
        <v>92</v>
      </c>
      <c r="B130" s="258" t="s">
        <v>334</v>
      </c>
      <c r="C130" s="259" t="s">
        <v>335</v>
      </c>
      <c r="D130" s="260" t="s">
        <v>146</v>
      </c>
      <c r="E130" s="261">
        <v>4</v>
      </c>
      <c r="F130" s="261">
        <v>0</v>
      </c>
      <c r="G130" s="262">
        <f t="shared" si="41"/>
        <v>0</v>
      </c>
      <c r="H130" s="263">
        <v>0.01026</v>
      </c>
      <c r="I130" s="264">
        <f aca="true" t="shared" si="42" ref="I130:I135">E119*H130</f>
        <v>0.1026</v>
      </c>
      <c r="J130" s="263">
        <v>0</v>
      </c>
      <c r="K130" s="264">
        <f aca="true" t="shared" si="43" ref="K130:K135">E119*J130</f>
        <v>0</v>
      </c>
      <c r="O130" s="256">
        <v>2</v>
      </c>
      <c r="AA130" s="231">
        <v>1</v>
      </c>
      <c r="AB130" s="231">
        <v>1</v>
      </c>
      <c r="AC130" s="231">
        <v>1</v>
      </c>
      <c r="AZ130" s="231">
        <v>2</v>
      </c>
      <c r="BA130" s="231">
        <f aca="true" t="shared" si="44" ref="BA130:BA135">IF(AZ130=1,G119,0)</f>
        <v>0</v>
      </c>
      <c r="BB130" s="231">
        <f aca="true" t="shared" si="45" ref="BB130:BB135">IF(AZ130=2,G119,0)</f>
        <v>0</v>
      </c>
      <c r="BC130" s="231">
        <f aca="true" t="shared" si="46" ref="BC130:BC135">IF(AZ130=3,G119,0)</f>
        <v>0</v>
      </c>
      <c r="BD130" s="231">
        <f aca="true" t="shared" si="47" ref="BD130:BD135">IF(AZ130=4,G119,0)</f>
        <v>0</v>
      </c>
      <c r="BE130" s="231">
        <f aca="true" t="shared" si="48" ref="BE130:BE135">IF(AZ130=5,G119,0)</f>
        <v>0</v>
      </c>
      <c r="CA130" s="256">
        <v>1</v>
      </c>
      <c r="CB130" s="256">
        <v>1</v>
      </c>
    </row>
    <row r="131" spans="1:80" ht="12.75">
      <c r="A131" s="257">
        <v>93</v>
      </c>
      <c r="B131" s="258" t="s">
        <v>337</v>
      </c>
      <c r="C131" s="259" t="s">
        <v>338</v>
      </c>
      <c r="D131" s="260" t="s">
        <v>146</v>
      </c>
      <c r="E131" s="261">
        <v>1</v>
      </c>
      <c r="F131" s="261">
        <v>0</v>
      </c>
      <c r="G131" s="262">
        <f t="shared" si="41"/>
        <v>0</v>
      </c>
      <c r="H131" s="263">
        <v>0</v>
      </c>
      <c r="I131" s="264">
        <f t="shared" si="42"/>
        <v>0</v>
      </c>
      <c r="J131" s="263">
        <v>0</v>
      </c>
      <c r="K131" s="264">
        <f t="shared" si="43"/>
        <v>0</v>
      </c>
      <c r="O131" s="256">
        <v>2</v>
      </c>
      <c r="AA131" s="231">
        <v>1</v>
      </c>
      <c r="AB131" s="231">
        <v>7</v>
      </c>
      <c r="AC131" s="231">
        <v>7</v>
      </c>
      <c r="AZ131" s="231">
        <v>2</v>
      </c>
      <c r="BA131" s="231">
        <f t="shared" si="44"/>
        <v>0</v>
      </c>
      <c r="BB131" s="231">
        <f t="shared" si="45"/>
        <v>0</v>
      </c>
      <c r="BC131" s="231">
        <f t="shared" si="46"/>
        <v>0</v>
      </c>
      <c r="BD131" s="231">
        <f t="shared" si="47"/>
        <v>0</v>
      </c>
      <c r="BE131" s="231">
        <f t="shared" si="48"/>
        <v>0</v>
      </c>
      <c r="CA131" s="256">
        <v>1</v>
      </c>
      <c r="CB131" s="256">
        <v>7</v>
      </c>
    </row>
    <row r="132" spans="1:80" ht="12.75">
      <c r="A132" s="257">
        <v>94</v>
      </c>
      <c r="B132" s="258" t="s">
        <v>339</v>
      </c>
      <c r="C132" s="259" t="s">
        <v>340</v>
      </c>
      <c r="D132" s="260" t="s">
        <v>146</v>
      </c>
      <c r="E132" s="261">
        <v>4</v>
      </c>
      <c r="F132" s="261">
        <v>0</v>
      </c>
      <c r="G132" s="262">
        <f t="shared" si="41"/>
        <v>0</v>
      </c>
      <c r="H132" s="263">
        <v>0.0005</v>
      </c>
      <c r="I132" s="264">
        <f t="shared" si="42"/>
        <v>0.0025</v>
      </c>
      <c r="J132" s="263">
        <v>0</v>
      </c>
      <c r="K132" s="264">
        <f t="shared" si="43"/>
        <v>0</v>
      </c>
      <c r="O132" s="256">
        <v>2</v>
      </c>
      <c r="AA132" s="231">
        <v>1</v>
      </c>
      <c r="AB132" s="231">
        <v>7</v>
      </c>
      <c r="AC132" s="231">
        <v>7</v>
      </c>
      <c r="AZ132" s="231">
        <v>2</v>
      </c>
      <c r="BA132" s="231">
        <f t="shared" si="44"/>
        <v>0</v>
      </c>
      <c r="BB132" s="231">
        <f t="shared" si="45"/>
        <v>0</v>
      </c>
      <c r="BC132" s="231">
        <f t="shared" si="46"/>
        <v>0</v>
      </c>
      <c r="BD132" s="231">
        <f t="shared" si="47"/>
        <v>0</v>
      </c>
      <c r="BE132" s="231">
        <f t="shared" si="48"/>
        <v>0</v>
      </c>
      <c r="CA132" s="256">
        <v>1</v>
      </c>
      <c r="CB132" s="256">
        <v>7</v>
      </c>
    </row>
    <row r="133" spans="1:80" ht="12.75">
      <c r="A133" s="257">
        <v>95</v>
      </c>
      <c r="B133" s="258" t="s">
        <v>341</v>
      </c>
      <c r="C133" s="259" t="s">
        <v>342</v>
      </c>
      <c r="D133" s="260" t="s">
        <v>12</v>
      </c>
      <c r="E133" s="261"/>
      <c r="F133" s="261">
        <v>0</v>
      </c>
      <c r="G133" s="262">
        <f t="shared" si="41"/>
        <v>0</v>
      </c>
      <c r="H133" s="263">
        <v>0</v>
      </c>
      <c r="I133" s="264">
        <f t="shared" si="42"/>
        <v>0</v>
      </c>
      <c r="J133" s="263">
        <v>0</v>
      </c>
      <c r="K133" s="264">
        <f t="shared" si="43"/>
        <v>0</v>
      </c>
      <c r="O133" s="256">
        <v>2</v>
      </c>
      <c r="AA133" s="231">
        <v>1</v>
      </c>
      <c r="AB133" s="231">
        <v>7</v>
      </c>
      <c r="AC133" s="231">
        <v>7</v>
      </c>
      <c r="AZ133" s="231">
        <v>2</v>
      </c>
      <c r="BA133" s="231">
        <f t="shared" si="44"/>
        <v>0</v>
      </c>
      <c r="BB133" s="231">
        <f t="shared" si="45"/>
        <v>0</v>
      </c>
      <c r="BC133" s="231">
        <f t="shared" si="46"/>
        <v>0</v>
      </c>
      <c r="BD133" s="231">
        <f t="shared" si="47"/>
        <v>0</v>
      </c>
      <c r="BE133" s="231">
        <f t="shared" si="48"/>
        <v>0</v>
      </c>
      <c r="CA133" s="256">
        <v>1</v>
      </c>
      <c r="CB133" s="256">
        <v>7</v>
      </c>
    </row>
    <row r="134" spans="1:80" ht="12.75">
      <c r="A134" s="257">
        <v>96</v>
      </c>
      <c r="B134" s="267" t="s">
        <v>100</v>
      </c>
      <c r="C134" s="268" t="s">
        <v>308</v>
      </c>
      <c r="D134" s="269"/>
      <c r="E134" s="270"/>
      <c r="F134" s="271"/>
      <c r="G134" s="272">
        <f>SUM(G118:G133)</f>
        <v>0</v>
      </c>
      <c r="H134" s="263">
        <v>1E-05</v>
      </c>
      <c r="I134" s="264">
        <f t="shared" si="42"/>
        <v>5E-05</v>
      </c>
      <c r="J134" s="263">
        <v>0</v>
      </c>
      <c r="K134" s="264">
        <f t="shared" si="43"/>
        <v>0</v>
      </c>
      <c r="O134" s="256">
        <v>2</v>
      </c>
      <c r="AA134" s="231">
        <v>1</v>
      </c>
      <c r="AB134" s="231">
        <v>7</v>
      </c>
      <c r="AC134" s="231">
        <v>7</v>
      </c>
      <c r="AZ134" s="231">
        <v>2</v>
      </c>
      <c r="BA134" s="231">
        <f t="shared" si="44"/>
        <v>0</v>
      </c>
      <c r="BB134" s="231">
        <f t="shared" si="45"/>
        <v>0</v>
      </c>
      <c r="BC134" s="231">
        <f t="shared" si="46"/>
        <v>0</v>
      </c>
      <c r="BD134" s="231">
        <f t="shared" si="47"/>
        <v>0</v>
      </c>
      <c r="BE134" s="231">
        <f t="shared" si="48"/>
        <v>0</v>
      </c>
      <c r="CA134" s="256">
        <v>1</v>
      </c>
      <c r="CB134" s="256">
        <v>7</v>
      </c>
    </row>
    <row r="135" spans="1:80" ht="12.75">
      <c r="A135" s="257">
        <v>97</v>
      </c>
      <c r="B135" s="247" t="s">
        <v>343</v>
      </c>
      <c r="C135" s="248" t="s">
        <v>344</v>
      </c>
      <c r="D135" s="249"/>
      <c r="E135" s="250"/>
      <c r="F135" s="250"/>
      <c r="G135" s="251"/>
      <c r="H135" s="263">
        <v>0.01507</v>
      </c>
      <c r="I135" s="264">
        <f t="shared" si="42"/>
        <v>0.3014</v>
      </c>
      <c r="J135" s="263">
        <v>0</v>
      </c>
      <c r="K135" s="264">
        <f t="shared" si="43"/>
        <v>0</v>
      </c>
      <c r="O135" s="256">
        <v>2</v>
      </c>
      <c r="AA135" s="231">
        <v>2</v>
      </c>
      <c r="AB135" s="231">
        <v>7</v>
      </c>
      <c r="AC135" s="231">
        <v>7</v>
      </c>
      <c r="AZ135" s="231">
        <v>2</v>
      </c>
      <c r="BA135" s="231">
        <f t="shared" si="44"/>
        <v>0</v>
      </c>
      <c r="BB135" s="231">
        <f t="shared" si="45"/>
        <v>0</v>
      </c>
      <c r="BC135" s="231">
        <f t="shared" si="46"/>
        <v>0</v>
      </c>
      <c r="BD135" s="231">
        <f t="shared" si="47"/>
        <v>0</v>
      </c>
      <c r="BE135" s="231">
        <f t="shared" si="48"/>
        <v>0</v>
      </c>
      <c r="CA135" s="256">
        <v>2</v>
      </c>
      <c r="CB135" s="256">
        <v>7</v>
      </c>
    </row>
    <row r="136" spans="1:80" ht="12.75">
      <c r="A136" s="257">
        <v>98</v>
      </c>
      <c r="B136" s="258" t="s">
        <v>346</v>
      </c>
      <c r="C136" s="259" t="s">
        <v>347</v>
      </c>
      <c r="D136" s="260" t="s">
        <v>121</v>
      </c>
      <c r="E136" s="261">
        <v>61</v>
      </c>
      <c r="F136" s="261">
        <v>0</v>
      </c>
      <c r="G136" s="262">
        <f>E136*F136</f>
        <v>0</v>
      </c>
      <c r="H136" s="263">
        <v>0</v>
      </c>
      <c r="I136" s="264" t="e">
        <f>#REF!*H136</f>
        <v>#REF!</v>
      </c>
      <c r="J136" s="263"/>
      <c r="K136" s="264" t="e">
        <f>#REF!*J136</f>
        <v>#REF!</v>
      </c>
      <c r="O136" s="256">
        <v>2</v>
      </c>
      <c r="AA136" s="231">
        <v>12</v>
      </c>
      <c r="AB136" s="231">
        <v>0</v>
      </c>
      <c r="AC136" s="231">
        <v>204</v>
      </c>
      <c r="AZ136" s="231">
        <v>2</v>
      </c>
      <c r="BA136" s="231">
        <f>IF(AZ136=1,#REF!,0)</f>
        <v>0</v>
      </c>
      <c r="BB136" s="231" t="e">
        <f>IF(AZ136=2,#REF!,0)</f>
        <v>#REF!</v>
      </c>
      <c r="BC136" s="231">
        <f>IF(AZ136=3,#REF!,0)</f>
        <v>0</v>
      </c>
      <c r="BD136" s="231">
        <f>IF(AZ136=4,#REF!,0)</f>
        <v>0</v>
      </c>
      <c r="BE136" s="231">
        <f>IF(AZ136=5,#REF!,0)</f>
        <v>0</v>
      </c>
      <c r="CA136" s="256">
        <v>12</v>
      </c>
      <c r="CB136" s="256">
        <v>0</v>
      </c>
    </row>
    <row r="137" spans="1:80" ht="12.75">
      <c r="A137" s="257">
        <v>99</v>
      </c>
      <c r="B137" s="258" t="s">
        <v>348</v>
      </c>
      <c r="C137" s="259" t="s">
        <v>349</v>
      </c>
      <c r="D137" s="260" t="s">
        <v>12</v>
      </c>
      <c r="E137" s="261"/>
      <c r="F137" s="261">
        <v>0</v>
      </c>
      <c r="G137" s="262">
        <f>E137*F137</f>
        <v>0</v>
      </c>
      <c r="H137" s="263">
        <v>0.0008</v>
      </c>
      <c r="I137" s="264">
        <f>E125*H137</f>
        <v>0.004</v>
      </c>
      <c r="J137" s="263"/>
      <c r="K137" s="264">
        <f>E125*J137</f>
        <v>0</v>
      </c>
      <c r="O137" s="256">
        <v>2</v>
      </c>
      <c r="AA137" s="231">
        <v>3</v>
      </c>
      <c r="AB137" s="231">
        <v>0</v>
      </c>
      <c r="AC137" s="231">
        <v>54914624</v>
      </c>
      <c r="AZ137" s="231">
        <v>2</v>
      </c>
      <c r="BA137" s="231">
        <f>IF(AZ137=1,G125,0)</f>
        <v>0</v>
      </c>
      <c r="BB137" s="231">
        <f>IF(AZ137=2,G125,0)</f>
        <v>0</v>
      </c>
      <c r="BC137" s="231">
        <f>IF(AZ137=3,G125,0)</f>
        <v>0</v>
      </c>
      <c r="BD137" s="231">
        <f>IF(AZ137=4,G125,0)</f>
        <v>0</v>
      </c>
      <c r="BE137" s="231">
        <f>IF(AZ137=5,G125,0)</f>
        <v>0</v>
      </c>
      <c r="CA137" s="256">
        <v>3</v>
      </c>
      <c r="CB137" s="256">
        <v>0</v>
      </c>
    </row>
    <row r="138" spans="1:80" ht="14.25" customHeight="1">
      <c r="A138" s="266"/>
      <c r="B138" s="267" t="s">
        <v>100</v>
      </c>
      <c r="C138" s="268" t="s">
        <v>345</v>
      </c>
      <c r="D138" s="269"/>
      <c r="E138" s="270"/>
      <c r="F138" s="271"/>
      <c r="G138" s="272">
        <f>SUM(G135:G137)</f>
        <v>0</v>
      </c>
      <c r="H138" s="263">
        <v>0.00045</v>
      </c>
      <c r="I138" s="264">
        <f>E126*H138</f>
        <v>0.00225</v>
      </c>
      <c r="J138" s="263"/>
      <c r="K138" s="264">
        <f>E126*J138</f>
        <v>0</v>
      </c>
      <c r="O138" s="256">
        <v>2</v>
      </c>
      <c r="AA138" s="231">
        <v>3</v>
      </c>
      <c r="AB138" s="231">
        <v>0</v>
      </c>
      <c r="AC138" s="231">
        <v>54926047</v>
      </c>
      <c r="AZ138" s="231">
        <v>2</v>
      </c>
      <c r="BA138" s="231">
        <f>IF(AZ138=1,G126,0)</f>
        <v>0</v>
      </c>
      <c r="BB138" s="231">
        <f>IF(AZ138=2,G126,0)</f>
        <v>0</v>
      </c>
      <c r="BC138" s="231">
        <f>IF(AZ138=3,G126,0)</f>
        <v>0</v>
      </c>
      <c r="BD138" s="231">
        <f>IF(AZ138=4,G126,0)</f>
        <v>0</v>
      </c>
      <c r="BE138" s="231">
        <f>IF(AZ138=5,G126,0)</f>
        <v>0</v>
      </c>
      <c r="CA138" s="256">
        <v>3</v>
      </c>
      <c r="CB138" s="256">
        <v>0</v>
      </c>
    </row>
    <row r="139" spans="1:80" ht="12.75">
      <c r="A139" s="246" t="s">
        <v>97</v>
      </c>
      <c r="B139" s="247" t="s">
        <v>350</v>
      </c>
      <c r="C139" s="248" t="s">
        <v>351</v>
      </c>
      <c r="D139" s="249"/>
      <c r="E139" s="250"/>
      <c r="F139" s="250"/>
      <c r="G139" s="251"/>
      <c r="H139" s="263">
        <v>0.016</v>
      </c>
      <c r="I139" s="264" t="e">
        <f>#REF!*H139</f>
        <v>#REF!</v>
      </c>
      <c r="J139" s="263"/>
      <c r="K139" s="264" t="e">
        <f>#REF!*J139</f>
        <v>#REF!</v>
      </c>
      <c r="O139" s="256">
        <v>2</v>
      </c>
      <c r="AA139" s="231">
        <v>3</v>
      </c>
      <c r="AB139" s="231">
        <v>0</v>
      </c>
      <c r="AC139" s="231">
        <v>61161713</v>
      </c>
      <c r="AZ139" s="231">
        <v>2</v>
      </c>
      <c r="BA139" s="231">
        <f>IF(AZ139=1,#REF!,0)</f>
        <v>0</v>
      </c>
      <c r="BB139" s="231" t="e">
        <f>IF(AZ139=2,#REF!,0)</f>
        <v>#REF!</v>
      </c>
      <c r="BC139" s="231">
        <f>IF(AZ139=3,#REF!,0)</f>
        <v>0</v>
      </c>
      <c r="BD139" s="231">
        <f>IF(AZ139=4,#REF!,0)</f>
        <v>0</v>
      </c>
      <c r="BE139" s="231">
        <f>IF(AZ139=5,#REF!,0)</f>
        <v>0</v>
      </c>
      <c r="CA139" s="256">
        <v>3</v>
      </c>
      <c r="CB139" s="256">
        <v>0</v>
      </c>
    </row>
    <row r="140" spans="1:80" ht="22.5">
      <c r="A140" s="257">
        <v>100</v>
      </c>
      <c r="B140" s="258" t="s">
        <v>353</v>
      </c>
      <c r="C140" s="259" t="s">
        <v>354</v>
      </c>
      <c r="D140" s="260" t="s">
        <v>143</v>
      </c>
      <c r="E140" s="261">
        <v>54.2</v>
      </c>
      <c r="F140" s="261">
        <v>0</v>
      </c>
      <c r="G140" s="262">
        <f aca="true" t="shared" si="49" ref="G140:G148">E140*F140</f>
        <v>0</v>
      </c>
      <c r="H140" s="263">
        <v>0.018</v>
      </c>
      <c r="I140" s="264">
        <f>E127*H140</f>
        <v>0.018</v>
      </c>
      <c r="J140" s="263"/>
      <c r="K140" s="264">
        <f>E127*J140</f>
        <v>0</v>
      </c>
      <c r="O140" s="256">
        <v>2</v>
      </c>
      <c r="AA140" s="231">
        <v>3</v>
      </c>
      <c r="AB140" s="231">
        <v>0</v>
      </c>
      <c r="AC140" s="231">
        <v>61161717</v>
      </c>
      <c r="AZ140" s="231">
        <v>2</v>
      </c>
      <c r="BA140" s="231">
        <f>IF(AZ140=1,G127,0)</f>
        <v>0</v>
      </c>
      <c r="BB140" s="231">
        <f>IF(AZ140=2,G127,0)</f>
        <v>0</v>
      </c>
      <c r="BC140" s="231">
        <f>IF(AZ140=3,G127,0)</f>
        <v>0</v>
      </c>
      <c r="BD140" s="231">
        <f>IF(AZ140=4,G127,0)</f>
        <v>0</v>
      </c>
      <c r="BE140" s="231">
        <f>IF(AZ140=5,G127,0)</f>
        <v>0</v>
      </c>
      <c r="CA140" s="256">
        <v>3</v>
      </c>
      <c r="CB140" s="256">
        <v>0</v>
      </c>
    </row>
    <row r="141" spans="1:80" ht="12.75">
      <c r="A141" s="257">
        <v>101</v>
      </c>
      <c r="B141" s="258" t="s">
        <v>355</v>
      </c>
      <c r="C141" s="259" t="s">
        <v>356</v>
      </c>
      <c r="D141" s="260" t="s">
        <v>143</v>
      </c>
      <c r="E141" s="261">
        <v>30</v>
      </c>
      <c r="F141" s="261">
        <v>0</v>
      </c>
      <c r="G141" s="262">
        <f t="shared" si="49"/>
        <v>0</v>
      </c>
      <c r="H141" s="263">
        <v>0.02</v>
      </c>
      <c r="I141" s="264">
        <f>E128*H141</f>
        <v>0.08</v>
      </c>
      <c r="J141" s="263"/>
      <c r="K141" s="264">
        <f>E128*J141</f>
        <v>0</v>
      </c>
      <c r="O141" s="256">
        <v>2</v>
      </c>
      <c r="AA141" s="231">
        <v>3</v>
      </c>
      <c r="AB141" s="231">
        <v>0</v>
      </c>
      <c r="AC141" s="231">
        <v>61161721</v>
      </c>
      <c r="AZ141" s="231">
        <v>2</v>
      </c>
      <c r="BA141" s="231">
        <f>IF(AZ141=1,G128,0)</f>
        <v>0</v>
      </c>
      <c r="BB141" s="231">
        <f>IF(AZ141=2,G128,0)</f>
        <v>0</v>
      </c>
      <c r="BC141" s="231">
        <f>IF(AZ141=3,G128,0)</f>
        <v>0</v>
      </c>
      <c r="BD141" s="231">
        <f>IF(AZ141=4,G128,0)</f>
        <v>0</v>
      </c>
      <c r="BE141" s="231">
        <f>IF(AZ141=5,G128,0)</f>
        <v>0</v>
      </c>
      <c r="CA141" s="256">
        <v>3</v>
      </c>
      <c r="CB141" s="256">
        <v>0</v>
      </c>
    </row>
    <row r="142" spans="1:80" ht="22.5">
      <c r="A142" s="257">
        <v>102</v>
      </c>
      <c r="B142" s="258" t="s">
        <v>357</v>
      </c>
      <c r="C142" s="259" t="s">
        <v>358</v>
      </c>
      <c r="D142" s="260" t="s">
        <v>121</v>
      </c>
      <c r="E142" s="261">
        <v>62.25</v>
      </c>
      <c r="F142" s="261">
        <v>0</v>
      </c>
      <c r="G142" s="262">
        <f t="shared" si="49"/>
        <v>0</v>
      </c>
      <c r="H142" s="263">
        <v>0.02</v>
      </c>
      <c r="I142" s="264" t="e">
        <f>#REF!*H142</f>
        <v>#REF!</v>
      </c>
      <c r="J142" s="263"/>
      <c r="K142" s="264" t="e">
        <f>#REF!*J142</f>
        <v>#REF!</v>
      </c>
      <c r="O142" s="256">
        <v>2</v>
      </c>
      <c r="AA142" s="231">
        <v>3</v>
      </c>
      <c r="AB142" s="231">
        <v>0</v>
      </c>
      <c r="AC142" s="231" t="s">
        <v>329</v>
      </c>
      <c r="AZ142" s="231">
        <v>2</v>
      </c>
      <c r="BA142" s="231">
        <f>IF(AZ142=1,#REF!,0)</f>
        <v>0</v>
      </c>
      <c r="BB142" s="231" t="e">
        <f>IF(AZ142=2,#REF!,0)</f>
        <v>#REF!</v>
      </c>
      <c r="BC142" s="231">
        <f>IF(AZ142=3,#REF!,0)</f>
        <v>0</v>
      </c>
      <c r="BD142" s="231">
        <f>IF(AZ142=4,#REF!,0)</f>
        <v>0</v>
      </c>
      <c r="BE142" s="231">
        <f>IF(AZ142=5,#REF!,0)</f>
        <v>0</v>
      </c>
      <c r="CA142" s="256">
        <v>3</v>
      </c>
      <c r="CB142" s="256">
        <v>0</v>
      </c>
    </row>
    <row r="143" spans="1:80" ht="12.75">
      <c r="A143" s="286">
        <v>103</v>
      </c>
      <c r="B143" s="258" t="s">
        <v>359</v>
      </c>
      <c r="C143" s="259" t="s">
        <v>360</v>
      </c>
      <c r="D143" s="260" t="s">
        <v>121</v>
      </c>
      <c r="E143" s="261">
        <v>62.25</v>
      </c>
      <c r="F143" s="261">
        <v>0</v>
      </c>
      <c r="G143" s="262">
        <f t="shared" si="49"/>
        <v>0</v>
      </c>
      <c r="H143" s="263">
        <v>0.02</v>
      </c>
      <c r="I143" s="264" t="e">
        <f>#REF!*H143</f>
        <v>#REF!</v>
      </c>
      <c r="J143" s="263"/>
      <c r="K143" s="264" t="e">
        <f>#REF!*J143</f>
        <v>#REF!</v>
      </c>
      <c r="O143" s="256">
        <v>2</v>
      </c>
      <c r="AA143" s="231">
        <v>3</v>
      </c>
      <c r="AB143" s="231">
        <v>0</v>
      </c>
      <c r="AC143" s="231" t="s">
        <v>330</v>
      </c>
      <c r="AZ143" s="231">
        <v>2</v>
      </c>
      <c r="BA143" s="231">
        <f>IF(AZ143=1,#REF!,0)</f>
        <v>0</v>
      </c>
      <c r="BB143" s="231" t="e">
        <f>IF(AZ143=2,#REF!,0)</f>
        <v>#REF!</v>
      </c>
      <c r="BC143" s="231">
        <f>IF(AZ143=3,#REF!,0)</f>
        <v>0</v>
      </c>
      <c r="BD143" s="231">
        <f>IF(AZ143=4,#REF!,0)</f>
        <v>0</v>
      </c>
      <c r="BE143" s="231">
        <f>IF(AZ143=5,#REF!,0)</f>
        <v>0</v>
      </c>
      <c r="CA143" s="256">
        <v>3</v>
      </c>
      <c r="CB143" s="256">
        <v>0</v>
      </c>
    </row>
    <row r="144" spans="1:80" ht="22.5">
      <c r="A144" s="257">
        <v>104</v>
      </c>
      <c r="B144" s="258" t="s">
        <v>361</v>
      </c>
      <c r="C144" s="259" t="s">
        <v>362</v>
      </c>
      <c r="D144" s="260" t="s">
        <v>121</v>
      </c>
      <c r="E144" s="261">
        <v>99.22</v>
      </c>
      <c r="F144" s="261">
        <v>0</v>
      </c>
      <c r="G144" s="262">
        <f t="shared" si="49"/>
        <v>0</v>
      </c>
      <c r="H144" s="263">
        <v>0.02</v>
      </c>
      <c r="I144" s="264" t="e">
        <f>#REF!*H144</f>
        <v>#REF!</v>
      </c>
      <c r="J144" s="263"/>
      <c r="K144" s="264" t="e">
        <f>#REF!*J144</f>
        <v>#REF!</v>
      </c>
      <c r="O144" s="256">
        <v>2</v>
      </c>
      <c r="AA144" s="231">
        <v>3</v>
      </c>
      <c r="AB144" s="231">
        <v>0</v>
      </c>
      <c r="AC144" s="231" t="s">
        <v>331</v>
      </c>
      <c r="AZ144" s="231">
        <v>2</v>
      </c>
      <c r="BA144" s="231">
        <f>IF(AZ144=1,#REF!,0)</f>
        <v>0</v>
      </c>
      <c r="BB144" s="231" t="e">
        <f>IF(AZ144=2,#REF!,0)</f>
        <v>#REF!</v>
      </c>
      <c r="BC144" s="231">
        <f>IF(AZ144=3,#REF!,0)</f>
        <v>0</v>
      </c>
      <c r="BD144" s="231">
        <f>IF(AZ144=4,#REF!,0)</f>
        <v>0</v>
      </c>
      <c r="BE144" s="231">
        <f>IF(AZ144=5,#REF!,0)</f>
        <v>0</v>
      </c>
      <c r="CA144" s="256">
        <v>3</v>
      </c>
      <c r="CB144" s="256">
        <v>0</v>
      </c>
    </row>
    <row r="145" spans="1:80" ht="12.75">
      <c r="A145" s="257">
        <v>105</v>
      </c>
      <c r="B145" s="258" t="s">
        <v>363</v>
      </c>
      <c r="C145" s="259" t="s">
        <v>364</v>
      </c>
      <c r="D145" s="260" t="s">
        <v>143</v>
      </c>
      <c r="E145" s="261">
        <v>5</v>
      </c>
      <c r="F145" s="261">
        <v>0</v>
      </c>
      <c r="G145" s="262">
        <f t="shared" si="49"/>
        <v>0</v>
      </c>
      <c r="H145" s="263">
        <v>0.03</v>
      </c>
      <c r="I145" s="264">
        <f>E129*H145</f>
        <v>0.03</v>
      </c>
      <c r="J145" s="263"/>
      <c r="K145" s="264">
        <f>E129*J145</f>
        <v>0</v>
      </c>
      <c r="O145" s="256">
        <v>2</v>
      </c>
      <c r="AA145" s="231">
        <v>3</v>
      </c>
      <c r="AB145" s="231">
        <v>7</v>
      </c>
      <c r="AC145" s="231" t="s">
        <v>332</v>
      </c>
      <c r="AZ145" s="231">
        <v>2</v>
      </c>
      <c r="BA145" s="231">
        <f>IF(AZ145=1,G129,0)</f>
        <v>0</v>
      </c>
      <c r="BB145" s="231">
        <f>IF(AZ145=2,G129,0)</f>
        <v>0</v>
      </c>
      <c r="BC145" s="231">
        <f>IF(AZ145=3,G129,0)</f>
        <v>0</v>
      </c>
      <c r="BD145" s="231">
        <f>IF(AZ145=4,G129,0)</f>
        <v>0</v>
      </c>
      <c r="BE145" s="231">
        <f>IF(AZ145=5,G129,0)</f>
        <v>0</v>
      </c>
      <c r="CA145" s="256">
        <v>3</v>
      </c>
      <c r="CB145" s="256">
        <v>7</v>
      </c>
    </row>
    <row r="146" spans="1:80" ht="12.75">
      <c r="A146" s="257">
        <v>106</v>
      </c>
      <c r="B146" s="258" t="s">
        <v>365</v>
      </c>
      <c r="C146" s="259" t="s">
        <v>366</v>
      </c>
      <c r="D146" s="260" t="s">
        <v>143</v>
      </c>
      <c r="E146" s="261">
        <v>5</v>
      </c>
      <c r="F146" s="261">
        <v>0</v>
      </c>
      <c r="G146" s="262">
        <f t="shared" si="49"/>
        <v>0</v>
      </c>
      <c r="H146" s="263">
        <v>0.03</v>
      </c>
      <c r="I146" s="264">
        <f>E130*H146</f>
        <v>0.12</v>
      </c>
      <c r="J146" s="263"/>
      <c r="K146" s="264">
        <f>E130*J146</f>
        <v>0</v>
      </c>
      <c r="O146" s="256">
        <v>2</v>
      </c>
      <c r="AA146" s="231">
        <v>3</v>
      </c>
      <c r="AB146" s="231">
        <v>7</v>
      </c>
      <c r="AC146" s="231" t="s">
        <v>334</v>
      </c>
      <c r="AZ146" s="231">
        <v>2</v>
      </c>
      <c r="BA146" s="231">
        <f>IF(AZ146=1,G130,0)</f>
        <v>0</v>
      </c>
      <c r="BB146" s="231">
        <f>IF(AZ146=2,G130,0)</f>
        <v>0</v>
      </c>
      <c r="BC146" s="231">
        <f>IF(AZ146=3,G130,0)</f>
        <v>0</v>
      </c>
      <c r="BD146" s="231">
        <f>IF(AZ146=4,G130,0)</f>
        <v>0</v>
      </c>
      <c r="BE146" s="231">
        <f>IF(AZ146=5,G130,0)</f>
        <v>0</v>
      </c>
      <c r="CA146" s="256">
        <v>3</v>
      </c>
      <c r="CB146" s="256">
        <v>7</v>
      </c>
    </row>
    <row r="147" spans="1:80" ht="12.75">
      <c r="A147" s="257">
        <v>107</v>
      </c>
      <c r="B147" s="258" t="s">
        <v>367</v>
      </c>
      <c r="C147" s="259" t="s">
        <v>368</v>
      </c>
      <c r="D147" s="260" t="s">
        <v>121</v>
      </c>
      <c r="E147" s="261">
        <v>99.22</v>
      </c>
      <c r="F147" s="261">
        <v>0</v>
      </c>
      <c r="G147" s="262">
        <f t="shared" si="49"/>
        <v>0</v>
      </c>
      <c r="H147" s="263">
        <v>0.00134</v>
      </c>
      <c r="I147" s="264" t="e">
        <f>#REF!*H147</f>
        <v>#REF!</v>
      </c>
      <c r="J147" s="263"/>
      <c r="K147" s="264" t="e">
        <f>#REF!*J147</f>
        <v>#REF!</v>
      </c>
      <c r="O147" s="256">
        <v>2</v>
      </c>
      <c r="AA147" s="231">
        <v>3</v>
      </c>
      <c r="AB147" s="231">
        <v>0</v>
      </c>
      <c r="AC147" s="231">
        <v>61187185</v>
      </c>
      <c r="AZ147" s="231">
        <v>2</v>
      </c>
      <c r="BA147" s="231">
        <f>IF(AZ147=1,#REF!,0)</f>
        <v>0</v>
      </c>
      <c r="BB147" s="231" t="e">
        <f>IF(AZ147=2,#REF!,0)</f>
        <v>#REF!</v>
      </c>
      <c r="BC147" s="231">
        <f>IF(AZ147=3,#REF!,0)</f>
        <v>0</v>
      </c>
      <c r="BD147" s="231">
        <f>IF(AZ147=4,#REF!,0)</f>
        <v>0</v>
      </c>
      <c r="BE147" s="231">
        <f>IF(AZ147=5,#REF!,0)</f>
        <v>0</v>
      </c>
      <c r="CA147" s="256">
        <v>3</v>
      </c>
      <c r="CB147" s="256">
        <v>0</v>
      </c>
    </row>
    <row r="148" spans="1:80" ht="12.75">
      <c r="A148" s="257">
        <v>108</v>
      </c>
      <c r="B148" s="258" t="s">
        <v>369</v>
      </c>
      <c r="C148" s="259" t="s">
        <v>370</v>
      </c>
      <c r="D148" s="260" t="s">
        <v>12</v>
      </c>
      <c r="E148" s="261"/>
      <c r="F148" s="261">
        <v>0</v>
      </c>
      <c r="G148" s="262">
        <f t="shared" si="49"/>
        <v>0</v>
      </c>
      <c r="H148" s="263">
        <v>0.00072</v>
      </c>
      <c r="I148" s="264" t="e">
        <f>#REF!*H148</f>
        <v>#REF!</v>
      </c>
      <c r="J148" s="263"/>
      <c r="K148" s="264" t="e">
        <f>#REF!*J148</f>
        <v>#REF!</v>
      </c>
      <c r="O148" s="256">
        <v>2</v>
      </c>
      <c r="AA148" s="231">
        <v>3</v>
      </c>
      <c r="AB148" s="231">
        <v>7</v>
      </c>
      <c r="AC148" s="231" t="s">
        <v>336</v>
      </c>
      <c r="AZ148" s="231">
        <v>2</v>
      </c>
      <c r="BA148" s="231">
        <f>IF(AZ148=1,#REF!,0)</f>
        <v>0</v>
      </c>
      <c r="BB148" s="231" t="e">
        <f>IF(AZ148=2,#REF!,0)</f>
        <v>#REF!</v>
      </c>
      <c r="BC148" s="231">
        <f>IF(AZ148=3,#REF!,0)</f>
        <v>0</v>
      </c>
      <c r="BD148" s="231">
        <f>IF(AZ148=4,#REF!,0)</f>
        <v>0</v>
      </c>
      <c r="BE148" s="231">
        <f>IF(AZ148=5,#REF!,0)</f>
        <v>0</v>
      </c>
      <c r="CA148" s="256">
        <v>3</v>
      </c>
      <c r="CB148" s="256">
        <v>7</v>
      </c>
    </row>
    <row r="149" spans="1:80" ht="12.75">
      <c r="A149" s="266"/>
      <c r="B149" s="267" t="s">
        <v>100</v>
      </c>
      <c r="C149" s="268" t="s">
        <v>352</v>
      </c>
      <c r="D149" s="269"/>
      <c r="E149" s="270"/>
      <c r="F149" s="271"/>
      <c r="G149" s="272">
        <f>SUM(G139:G148)</f>
        <v>0</v>
      </c>
      <c r="H149" s="263">
        <v>0.00084</v>
      </c>
      <c r="I149" s="264">
        <f>E131*H149</f>
        <v>0.00084</v>
      </c>
      <c r="J149" s="263"/>
      <c r="K149" s="264">
        <f>E131*J149</f>
        <v>0</v>
      </c>
      <c r="O149" s="256">
        <v>2</v>
      </c>
      <c r="AA149" s="231">
        <v>3</v>
      </c>
      <c r="AB149" s="231">
        <v>7</v>
      </c>
      <c r="AC149" s="231" t="s">
        <v>337</v>
      </c>
      <c r="AZ149" s="231">
        <v>2</v>
      </c>
      <c r="BA149" s="231">
        <f>IF(AZ149=1,G131,0)</f>
        <v>0</v>
      </c>
      <c r="BB149" s="231">
        <f>IF(AZ149=2,G131,0)</f>
        <v>0</v>
      </c>
      <c r="BC149" s="231">
        <f>IF(AZ149=3,G131,0)</f>
        <v>0</v>
      </c>
      <c r="BD149" s="231">
        <f>IF(AZ149=4,G131,0)</f>
        <v>0</v>
      </c>
      <c r="BE149" s="231">
        <f>IF(AZ149=5,G131,0)</f>
        <v>0</v>
      </c>
      <c r="CA149" s="256">
        <v>3</v>
      </c>
      <c r="CB149" s="256">
        <v>7</v>
      </c>
    </row>
    <row r="150" spans="1:80" ht="12.75">
      <c r="A150" s="246" t="s">
        <v>97</v>
      </c>
      <c r="B150" s="247" t="s">
        <v>371</v>
      </c>
      <c r="C150" s="248" t="s">
        <v>372</v>
      </c>
      <c r="D150" s="249"/>
      <c r="E150" s="250"/>
      <c r="F150" s="250"/>
      <c r="G150" s="251"/>
      <c r="H150" s="263">
        <v>0.00096</v>
      </c>
      <c r="I150" s="264">
        <f>E132*H150</f>
        <v>0.00384</v>
      </c>
      <c r="J150" s="263"/>
      <c r="K150" s="264">
        <f>E132*J150</f>
        <v>0</v>
      </c>
      <c r="O150" s="256">
        <v>2</v>
      </c>
      <c r="AA150" s="231">
        <v>3</v>
      </c>
      <c r="AB150" s="231">
        <v>7</v>
      </c>
      <c r="AC150" s="231" t="s">
        <v>339</v>
      </c>
      <c r="AZ150" s="231">
        <v>2</v>
      </c>
      <c r="BA150" s="231">
        <f>IF(AZ150=1,G132,0)</f>
        <v>0</v>
      </c>
      <c r="BB150" s="231">
        <f>IF(AZ150=2,G132,0)</f>
        <v>0</v>
      </c>
      <c r="BC150" s="231">
        <f>IF(AZ150=3,G132,0)</f>
        <v>0</v>
      </c>
      <c r="BD150" s="231">
        <f>IF(AZ150=4,G132,0)</f>
        <v>0</v>
      </c>
      <c r="BE150" s="231">
        <f>IF(AZ150=5,G132,0)</f>
        <v>0</v>
      </c>
      <c r="CA150" s="256">
        <v>3</v>
      </c>
      <c r="CB150" s="256">
        <v>7</v>
      </c>
    </row>
    <row r="151" spans="1:80" ht="12.75">
      <c r="A151" s="257">
        <v>109</v>
      </c>
      <c r="B151" s="258" t="s">
        <v>374</v>
      </c>
      <c r="C151" s="259" t="s">
        <v>375</v>
      </c>
      <c r="D151" s="260" t="s">
        <v>121</v>
      </c>
      <c r="E151" s="261">
        <v>53.6</v>
      </c>
      <c r="F151" s="261">
        <v>0</v>
      </c>
      <c r="G151" s="262">
        <f aca="true" t="shared" si="50" ref="G151:G160">E151*F151</f>
        <v>0</v>
      </c>
      <c r="H151" s="263">
        <v>0</v>
      </c>
      <c r="I151" s="264">
        <f>E133*H151</f>
        <v>0</v>
      </c>
      <c r="J151" s="263"/>
      <c r="K151" s="264">
        <f>E133*J151</f>
        <v>0</v>
      </c>
      <c r="O151" s="256">
        <v>2</v>
      </c>
      <c r="AA151" s="231">
        <v>7</v>
      </c>
      <c r="AB151" s="231">
        <v>1002</v>
      </c>
      <c r="AC151" s="231">
        <v>5</v>
      </c>
      <c r="AZ151" s="231">
        <v>2</v>
      </c>
      <c r="BA151" s="231">
        <f>IF(AZ151=1,G133,0)</f>
        <v>0</v>
      </c>
      <c r="BB151" s="231">
        <f>IF(AZ151=2,G133,0)</f>
        <v>0</v>
      </c>
      <c r="BC151" s="231">
        <f>IF(AZ151=3,G133,0)</f>
        <v>0</v>
      </c>
      <c r="BD151" s="231">
        <f>IF(AZ151=4,G133,0)</f>
        <v>0</v>
      </c>
      <c r="BE151" s="231">
        <f>IF(AZ151=5,G133,0)</f>
        <v>0</v>
      </c>
      <c r="CA151" s="256">
        <v>7</v>
      </c>
      <c r="CB151" s="256">
        <v>1002</v>
      </c>
    </row>
    <row r="152" spans="1:57" ht="12.75">
      <c r="A152" s="257">
        <v>110</v>
      </c>
      <c r="B152" s="258" t="s">
        <v>376</v>
      </c>
      <c r="C152" s="259" t="s">
        <v>377</v>
      </c>
      <c r="D152" s="260" t="s">
        <v>143</v>
      </c>
      <c r="E152" s="261">
        <v>23.8</v>
      </c>
      <c r="F152" s="261">
        <v>0</v>
      </c>
      <c r="G152" s="262">
        <f t="shared" si="50"/>
        <v>0</v>
      </c>
      <c r="H152" s="273"/>
      <c r="I152" s="274" t="e">
        <f>SUM(I129:I151)</f>
        <v>#REF!</v>
      </c>
      <c r="J152" s="273"/>
      <c r="K152" s="274" t="e">
        <f>SUM(K129:K151)</f>
        <v>#REF!</v>
      </c>
      <c r="O152" s="256">
        <v>4</v>
      </c>
      <c r="BA152" s="275">
        <f>SUM(BA129:BA151)</f>
        <v>0</v>
      </c>
      <c r="BB152" s="275" t="e">
        <f>SUM(BB129:BB151)</f>
        <v>#REF!</v>
      </c>
      <c r="BC152" s="275">
        <f>SUM(BC129:BC151)</f>
        <v>0</v>
      </c>
      <c r="BD152" s="275">
        <f>SUM(BD129:BD151)</f>
        <v>0</v>
      </c>
      <c r="BE152" s="275">
        <f>SUM(BE129:BE151)</f>
        <v>0</v>
      </c>
    </row>
    <row r="153" spans="1:15" ht="12.75">
      <c r="A153" s="257">
        <v>111</v>
      </c>
      <c r="B153" s="258" t="s">
        <v>378</v>
      </c>
      <c r="C153" s="259" t="s">
        <v>379</v>
      </c>
      <c r="D153" s="260" t="s">
        <v>121</v>
      </c>
      <c r="E153" s="261">
        <v>53.6</v>
      </c>
      <c r="F153" s="261">
        <v>0</v>
      </c>
      <c r="G153" s="262">
        <f t="shared" si="50"/>
        <v>0</v>
      </c>
      <c r="H153" s="252"/>
      <c r="I153" s="253"/>
      <c r="J153" s="254"/>
      <c r="K153" s="255"/>
      <c r="O153" s="256">
        <v>1</v>
      </c>
    </row>
    <row r="154" spans="1:80" ht="22.5">
      <c r="A154" s="257">
        <v>112</v>
      </c>
      <c r="B154" s="258" t="s">
        <v>380</v>
      </c>
      <c r="C154" s="259" t="s">
        <v>381</v>
      </c>
      <c r="D154" s="260" t="s">
        <v>143</v>
      </c>
      <c r="E154" s="261">
        <v>6</v>
      </c>
      <c r="F154" s="261">
        <v>0</v>
      </c>
      <c r="G154" s="262">
        <f t="shared" si="50"/>
        <v>0</v>
      </c>
      <c r="H154" s="263">
        <v>0</v>
      </c>
      <c r="I154" s="264">
        <f>E136*H154</f>
        <v>0</v>
      </c>
      <c r="J154" s="263"/>
      <c r="K154" s="264">
        <f>E136*J154</f>
        <v>0</v>
      </c>
      <c r="O154" s="256">
        <v>2</v>
      </c>
      <c r="AA154" s="231">
        <v>11</v>
      </c>
      <c r="AB154" s="231">
        <v>3</v>
      </c>
      <c r="AC154" s="231">
        <v>171</v>
      </c>
      <c r="AZ154" s="231">
        <v>2</v>
      </c>
      <c r="BA154" s="231">
        <f>IF(AZ154=1,G136,0)</f>
        <v>0</v>
      </c>
      <c r="BB154" s="231">
        <f>IF(AZ154=2,G136,0)</f>
        <v>0</v>
      </c>
      <c r="BC154" s="231">
        <f>IF(AZ154=3,G136,0)</f>
        <v>0</v>
      </c>
      <c r="BD154" s="231">
        <f>IF(AZ154=4,G136,0)</f>
        <v>0</v>
      </c>
      <c r="BE154" s="231">
        <f>IF(AZ154=5,G136,0)</f>
        <v>0</v>
      </c>
      <c r="CA154" s="256">
        <v>11</v>
      </c>
      <c r="CB154" s="256">
        <v>3</v>
      </c>
    </row>
    <row r="155" spans="1:80" ht="12.75">
      <c r="A155" s="257">
        <v>113</v>
      </c>
      <c r="B155" s="258" t="s">
        <v>382</v>
      </c>
      <c r="C155" s="259" t="s">
        <v>383</v>
      </c>
      <c r="D155" s="260" t="s">
        <v>146</v>
      </c>
      <c r="E155" s="261">
        <v>14</v>
      </c>
      <c r="F155" s="261">
        <v>0</v>
      </c>
      <c r="G155" s="262">
        <f t="shared" si="50"/>
        <v>0</v>
      </c>
      <c r="H155" s="263">
        <v>0</v>
      </c>
      <c r="I155" s="264">
        <f>E137*H155</f>
        <v>0</v>
      </c>
      <c r="J155" s="263"/>
      <c r="K155" s="264">
        <f>E137*J155</f>
        <v>0</v>
      </c>
      <c r="O155" s="256">
        <v>2</v>
      </c>
      <c r="AA155" s="231">
        <v>7</v>
      </c>
      <c r="AB155" s="231">
        <v>1002</v>
      </c>
      <c r="AC155" s="231">
        <v>5</v>
      </c>
      <c r="AZ155" s="231">
        <v>2</v>
      </c>
      <c r="BA155" s="231">
        <f>IF(AZ155=1,G137,0)</f>
        <v>0</v>
      </c>
      <c r="BB155" s="231">
        <f>IF(AZ155=2,G137,0)</f>
        <v>0</v>
      </c>
      <c r="BC155" s="231">
        <f>IF(AZ155=3,G137,0)</f>
        <v>0</v>
      </c>
      <c r="BD155" s="231">
        <f>IF(AZ155=4,G137,0)</f>
        <v>0</v>
      </c>
      <c r="BE155" s="231">
        <f>IF(AZ155=5,G137,0)</f>
        <v>0</v>
      </c>
      <c r="CA155" s="256">
        <v>7</v>
      </c>
      <c r="CB155" s="256">
        <v>1002</v>
      </c>
    </row>
    <row r="156" spans="1:57" ht="12.75">
      <c r="A156" s="257">
        <v>114</v>
      </c>
      <c r="B156" s="258" t="s">
        <v>384</v>
      </c>
      <c r="C156" s="259" t="s">
        <v>385</v>
      </c>
      <c r="D156" s="260" t="s">
        <v>146</v>
      </c>
      <c r="E156" s="261">
        <v>9</v>
      </c>
      <c r="F156" s="261">
        <v>0</v>
      </c>
      <c r="G156" s="262">
        <f t="shared" si="50"/>
        <v>0</v>
      </c>
      <c r="H156" s="273"/>
      <c r="I156" s="274">
        <f>SUM(I153:I155)</f>
        <v>0</v>
      </c>
      <c r="J156" s="273"/>
      <c r="K156" s="274">
        <f>SUM(K153:K155)</f>
        <v>0</v>
      </c>
      <c r="O156" s="256">
        <v>4</v>
      </c>
      <c r="BA156" s="275">
        <f>SUM(BA153:BA155)</f>
        <v>0</v>
      </c>
      <c r="BB156" s="275">
        <f>SUM(BB153:BB155)</f>
        <v>0</v>
      </c>
      <c r="BC156" s="275">
        <f>SUM(BC153:BC155)</f>
        <v>0</v>
      </c>
      <c r="BD156" s="275">
        <f>SUM(BD153:BD155)</f>
        <v>0</v>
      </c>
      <c r="BE156" s="275">
        <f>SUM(BE153:BE155)</f>
        <v>0</v>
      </c>
    </row>
    <row r="157" spans="1:15" ht="12.75">
      <c r="A157" s="257">
        <v>115</v>
      </c>
      <c r="B157" s="258" t="s">
        <v>386</v>
      </c>
      <c r="C157" s="259" t="s">
        <v>387</v>
      </c>
      <c r="D157" s="260" t="s">
        <v>146</v>
      </c>
      <c r="E157" s="261">
        <v>2</v>
      </c>
      <c r="F157" s="261">
        <v>0</v>
      </c>
      <c r="G157" s="262">
        <f t="shared" si="50"/>
        <v>0</v>
      </c>
      <c r="H157" s="252"/>
      <c r="I157" s="253"/>
      <c r="J157" s="254"/>
      <c r="K157" s="255"/>
      <c r="O157" s="256">
        <v>1</v>
      </c>
    </row>
    <row r="158" spans="1:80" ht="12.75">
      <c r="A158" s="257">
        <v>116</v>
      </c>
      <c r="B158" s="258" t="s">
        <v>388</v>
      </c>
      <c r="C158" s="259" t="s">
        <v>389</v>
      </c>
      <c r="D158" s="260" t="s">
        <v>143</v>
      </c>
      <c r="E158" s="261">
        <v>6</v>
      </c>
      <c r="F158" s="261">
        <v>0</v>
      </c>
      <c r="G158" s="262">
        <f t="shared" si="50"/>
        <v>0</v>
      </c>
      <c r="H158" s="263">
        <v>0</v>
      </c>
      <c r="I158" s="264" t="e">
        <f>#REF!*H158</f>
        <v>#REF!</v>
      </c>
      <c r="J158" s="263">
        <v>0</v>
      </c>
      <c r="K158" s="264" t="e">
        <f>#REF!*J158</f>
        <v>#REF!</v>
      </c>
      <c r="O158" s="256">
        <v>2</v>
      </c>
      <c r="AA158" s="231">
        <v>1</v>
      </c>
      <c r="AB158" s="231">
        <v>7</v>
      </c>
      <c r="AC158" s="231">
        <v>7</v>
      </c>
      <c r="AZ158" s="231">
        <v>2</v>
      </c>
      <c r="BA158" s="231">
        <f>IF(AZ158=1,#REF!,0)</f>
        <v>0</v>
      </c>
      <c r="BB158" s="231" t="e">
        <f>IF(AZ158=2,#REF!,0)</f>
        <v>#REF!</v>
      </c>
      <c r="BC158" s="231">
        <f>IF(AZ158=3,#REF!,0)</f>
        <v>0</v>
      </c>
      <c r="BD158" s="231">
        <f>IF(AZ158=4,#REF!,0)</f>
        <v>0</v>
      </c>
      <c r="BE158" s="231">
        <f>IF(AZ158=5,#REF!,0)</f>
        <v>0</v>
      </c>
      <c r="CA158" s="256">
        <v>1</v>
      </c>
      <c r="CB158" s="256">
        <v>7</v>
      </c>
    </row>
    <row r="159" spans="1:80" ht="22.5">
      <c r="A159" s="257">
        <v>117</v>
      </c>
      <c r="B159" s="258" t="s">
        <v>390</v>
      </c>
      <c r="C159" s="259" t="s">
        <v>391</v>
      </c>
      <c r="D159" s="260" t="s">
        <v>121</v>
      </c>
      <c r="E159" s="261">
        <v>64.3</v>
      </c>
      <c r="F159" s="261">
        <v>0</v>
      </c>
      <c r="G159" s="262">
        <f t="shared" si="50"/>
        <v>0</v>
      </c>
      <c r="H159" s="263">
        <v>0.00059</v>
      </c>
      <c r="I159" s="264">
        <f aca="true" t="shared" si="51" ref="I159:I167">E140*H159</f>
        <v>0.031978000000000006</v>
      </c>
      <c r="J159" s="263">
        <v>0</v>
      </c>
      <c r="K159" s="264">
        <f aca="true" t="shared" si="52" ref="K159:K167">E140*J159</f>
        <v>0</v>
      </c>
      <c r="O159" s="256">
        <v>2</v>
      </c>
      <c r="AA159" s="231">
        <v>1</v>
      </c>
      <c r="AB159" s="231">
        <v>7</v>
      </c>
      <c r="AC159" s="231">
        <v>7</v>
      </c>
      <c r="AZ159" s="231">
        <v>2</v>
      </c>
      <c r="BA159" s="231">
        <f aca="true" t="shared" si="53" ref="BA159:BA167">IF(AZ159=1,G140,0)</f>
        <v>0</v>
      </c>
      <c r="BB159" s="231">
        <f aca="true" t="shared" si="54" ref="BB159:BB167">IF(AZ159=2,G140,0)</f>
        <v>0</v>
      </c>
      <c r="BC159" s="231">
        <f aca="true" t="shared" si="55" ref="BC159:BC167">IF(AZ159=3,G140,0)</f>
        <v>0</v>
      </c>
      <c r="BD159" s="231">
        <f aca="true" t="shared" si="56" ref="BD159:BD167">IF(AZ159=4,G140,0)</f>
        <v>0</v>
      </c>
      <c r="BE159" s="231">
        <f aca="true" t="shared" si="57" ref="BE159:BE167">IF(AZ159=5,G140,0)</f>
        <v>0</v>
      </c>
      <c r="CA159" s="256">
        <v>1</v>
      </c>
      <c r="CB159" s="256">
        <v>7</v>
      </c>
    </row>
    <row r="160" spans="1:80" ht="12.75">
      <c r="A160" s="257">
        <v>118</v>
      </c>
      <c r="B160" s="258" t="s">
        <v>392</v>
      </c>
      <c r="C160" s="259" t="s">
        <v>393</v>
      </c>
      <c r="D160" s="260" t="s">
        <v>12</v>
      </c>
      <c r="E160" s="261"/>
      <c r="F160" s="261">
        <v>0</v>
      </c>
      <c r="G160" s="262">
        <f t="shared" si="50"/>
        <v>0</v>
      </c>
      <c r="H160" s="263">
        <v>0.00019</v>
      </c>
      <c r="I160" s="264">
        <f t="shared" si="51"/>
        <v>0.0057</v>
      </c>
      <c r="J160" s="263">
        <v>0</v>
      </c>
      <c r="K160" s="264">
        <f t="shared" si="52"/>
        <v>0</v>
      </c>
      <c r="O160" s="256">
        <v>2</v>
      </c>
      <c r="AA160" s="231">
        <v>1</v>
      </c>
      <c r="AB160" s="231">
        <v>7</v>
      </c>
      <c r="AC160" s="231">
        <v>7</v>
      </c>
      <c r="AZ160" s="231">
        <v>2</v>
      </c>
      <c r="BA160" s="231">
        <f t="shared" si="53"/>
        <v>0</v>
      </c>
      <c r="BB160" s="231">
        <f t="shared" si="54"/>
        <v>0</v>
      </c>
      <c r="BC160" s="231">
        <f t="shared" si="55"/>
        <v>0</v>
      </c>
      <c r="BD160" s="231">
        <f t="shared" si="56"/>
        <v>0</v>
      </c>
      <c r="BE160" s="231">
        <f t="shared" si="57"/>
        <v>0</v>
      </c>
      <c r="CA160" s="256">
        <v>1</v>
      </c>
      <c r="CB160" s="256">
        <v>7</v>
      </c>
    </row>
    <row r="161" spans="1:80" ht="12.75">
      <c r="A161" s="266"/>
      <c r="B161" s="267" t="s">
        <v>100</v>
      </c>
      <c r="C161" s="268" t="s">
        <v>373</v>
      </c>
      <c r="D161" s="269"/>
      <c r="E161" s="270"/>
      <c r="F161" s="271"/>
      <c r="G161" s="272">
        <f>SUM(G150:G160)</f>
        <v>0</v>
      </c>
      <c r="H161" s="263">
        <v>0.00357</v>
      </c>
      <c r="I161" s="264">
        <f t="shared" si="51"/>
        <v>0.2222325</v>
      </c>
      <c r="J161" s="263">
        <v>0</v>
      </c>
      <c r="K161" s="264">
        <f t="shared" si="52"/>
        <v>0</v>
      </c>
      <c r="O161" s="256">
        <v>2</v>
      </c>
      <c r="AA161" s="231">
        <v>1</v>
      </c>
      <c r="AB161" s="231">
        <v>7</v>
      </c>
      <c r="AC161" s="231">
        <v>7</v>
      </c>
      <c r="AZ161" s="231">
        <v>2</v>
      </c>
      <c r="BA161" s="231">
        <f t="shared" si="53"/>
        <v>0</v>
      </c>
      <c r="BB161" s="231">
        <f t="shared" si="54"/>
        <v>0</v>
      </c>
      <c r="BC161" s="231">
        <f t="shared" si="55"/>
        <v>0</v>
      </c>
      <c r="BD161" s="231">
        <f t="shared" si="56"/>
        <v>0</v>
      </c>
      <c r="BE161" s="231">
        <f t="shared" si="57"/>
        <v>0</v>
      </c>
      <c r="CA161" s="256">
        <v>1</v>
      </c>
      <c r="CB161" s="256">
        <v>7</v>
      </c>
    </row>
    <row r="162" spans="1:80" ht="12.75">
      <c r="A162" s="246" t="s">
        <v>97</v>
      </c>
      <c r="B162" s="247" t="s">
        <v>394</v>
      </c>
      <c r="C162" s="248" t="s">
        <v>395</v>
      </c>
      <c r="D162" s="249"/>
      <c r="E162" s="250"/>
      <c r="F162" s="250"/>
      <c r="G162" s="251"/>
      <c r="H162" s="263">
        <v>0</v>
      </c>
      <c r="I162" s="264">
        <f t="shared" si="51"/>
        <v>0</v>
      </c>
      <c r="J162" s="263">
        <v>0</v>
      </c>
      <c r="K162" s="264">
        <f t="shared" si="52"/>
        <v>0</v>
      </c>
      <c r="O162" s="256">
        <v>2</v>
      </c>
      <c r="AA162" s="231">
        <v>1</v>
      </c>
      <c r="AB162" s="231">
        <v>7</v>
      </c>
      <c r="AC162" s="231">
        <v>7</v>
      </c>
      <c r="AZ162" s="231">
        <v>2</v>
      </c>
      <c r="BA162" s="231">
        <f t="shared" si="53"/>
        <v>0</v>
      </c>
      <c r="BB162" s="231">
        <f t="shared" si="54"/>
        <v>0</v>
      </c>
      <c r="BC162" s="231">
        <f t="shared" si="55"/>
        <v>0</v>
      </c>
      <c r="BD162" s="231">
        <f t="shared" si="56"/>
        <v>0</v>
      </c>
      <c r="BE162" s="231">
        <f t="shared" si="57"/>
        <v>0</v>
      </c>
      <c r="CA162" s="256">
        <v>1</v>
      </c>
      <c r="CB162" s="256">
        <v>7</v>
      </c>
    </row>
    <row r="163" spans="1:80" ht="22.5">
      <c r="A163" s="257">
        <v>119</v>
      </c>
      <c r="B163" s="258" t="s">
        <v>397</v>
      </c>
      <c r="C163" s="259" t="s">
        <v>398</v>
      </c>
      <c r="D163" s="260" t="s">
        <v>121</v>
      </c>
      <c r="E163" s="261">
        <v>20</v>
      </c>
      <c r="F163" s="261">
        <v>0</v>
      </c>
      <c r="G163" s="262">
        <f>E163*F163</f>
        <v>0</v>
      </c>
      <c r="H163" s="263">
        <v>0.00036</v>
      </c>
      <c r="I163" s="264">
        <f t="shared" si="51"/>
        <v>0.0357192</v>
      </c>
      <c r="J163" s="263">
        <v>0</v>
      </c>
      <c r="K163" s="264">
        <f t="shared" si="52"/>
        <v>0</v>
      </c>
      <c r="O163" s="256">
        <v>2</v>
      </c>
      <c r="AA163" s="231">
        <v>1</v>
      </c>
      <c r="AB163" s="231">
        <v>7</v>
      </c>
      <c r="AC163" s="231">
        <v>7</v>
      </c>
      <c r="AZ163" s="231">
        <v>2</v>
      </c>
      <c r="BA163" s="231">
        <f t="shared" si="53"/>
        <v>0</v>
      </c>
      <c r="BB163" s="231">
        <f t="shared" si="54"/>
        <v>0</v>
      </c>
      <c r="BC163" s="231">
        <f t="shared" si="55"/>
        <v>0</v>
      </c>
      <c r="BD163" s="231">
        <f t="shared" si="56"/>
        <v>0</v>
      </c>
      <c r="BE163" s="231">
        <f t="shared" si="57"/>
        <v>0</v>
      </c>
      <c r="CA163" s="256">
        <v>1</v>
      </c>
      <c r="CB163" s="256">
        <v>7</v>
      </c>
    </row>
    <row r="164" spans="1:80" ht="12.75">
      <c r="A164" s="257">
        <v>120</v>
      </c>
      <c r="B164" s="258" t="s">
        <v>399</v>
      </c>
      <c r="C164" s="259" t="s">
        <v>400</v>
      </c>
      <c r="D164" s="260" t="s">
        <v>121</v>
      </c>
      <c r="E164" s="261">
        <v>20</v>
      </c>
      <c r="F164" s="261">
        <v>0</v>
      </c>
      <c r="G164" s="262">
        <f>E164*F164</f>
        <v>0</v>
      </c>
      <c r="H164" s="263">
        <v>2E-05</v>
      </c>
      <c r="I164" s="264">
        <f t="shared" si="51"/>
        <v>0.0001</v>
      </c>
      <c r="J164" s="263">
        <v>0</v>
      </c>
      <c r="K164" s="264">
        <f t="shared" si="52"/>
        <v>0</v>
      </c>
      <c r="O164" s="256">
        <v>2</v>
      </c>
      <c r="AA164" s="231">
        <v>1</v>
      </c>
      <c r="AB164" s="231">
        <v>7</v>
      </c>
      <c r="AC164" s="231">
        <v>7</v>
      </c>
      <c r="AZ164" s="231">
        <v>2</v>
      </c>
      <c r="BA164" s="231">
        <f t="shared" si="53"/>
        <v>0</v>
      </c>
      <c r="BB164" s="231">
        <f t="shared" si="54"/>
        <v>0</v>
      </c>
      <c r="BC164" s="231">
        <f t="shared" si="55"/>
        <v>0</v>
      </c>
      <c r="BD164" s="231">
        <f t="shared" si="56"/>
        <v>0</v>
      </c>
      <c r="BE164" s="231">
        <f t="shared" si="57"/>
        <v>0</v>
      </c>
      <c r="CA164" s="256">
        <v>1</v>
      </c>
      <c r="CB164" s="256">
        <v>7</v>
      </c>
    </row>
    <row r="165" spans="1:80" ht="22.5">
      <c r="A165" s="257">
        <v>121</v>
      </c>
      <c r="B165" s="258" t="s">
        <v>401</v>
      </c>
      <c r="C165" s="259" t="s">
        <v>402</v>
      </c>
      <c r="D165" s="260" t="s">
        <v>121</v>
      </c>
      <c r="E165" s="261">
        <v>255</v>
      </c>
      <c r="F165" s="261">
        <v>0</v>
      </c>
      <c r="G165" s="262">
        <f>E165*F165</f>
        <v>0</v>
      </c>
      <c r="H165" s="263">
        <v>0.00068</v>
      </c>
      <c r="I165" s="264">
        <f t="shared" si="51"/>
        <v>0.0034000000000000002</v>
      </c>
      <c r="J165" s="263"/>
      <c r="K165" s="264">
        <f t="shared" si="52"/>
        <v>0</v>
      </c>
      <c r="O165" s="256">
        <v>2</v>
      </c>
      <c r="AA165" s="231">
        <v>3</v>
      </c>
      <c r="AB165" s="231">
        <v>7</v>
      </c>
      <c r="AC165" s="231" t="s">
        <v>365</v>
      </c>
      <c r="AZ165" s="231">
        <v>2</v>
      </c>
      <c r="BA165" s="231">
        <f t="shared" si="53"/>
        <v>0</v>
      </c>
      <c r="BB165" s="231">
        <f t="shared" si="54"/>
        <v>0</v>
      </c>
      <c r="BC165" s="231">
        <f t="shared" si="55"/>
        <v>0</v>
      </c>
      <c r="BD165" s="231">
        <f t="shared" si="56"/>
        <v>0</v>
      </c>
      <c r="BE165" s="231">
        <f t="shared" si="57"/>
        <v>0</v>
      </c>
      <c r="CA165" s="256">
        <v>3</v>
      </c>
      <c r="CB165" s="256">
        <v>7</v>
      </c>
    </row>
    <row r="166" spans="1:80" ht="12.75">
      <c r="A166" s="266"/>
      <c r="B166" s="267" t="s">
        <v>100</v>
      </c>
      <c r="C166" s="268" t="s">
        <v>396</v>
      </c>
      <c r="D166" s="269"/>
      <c r="E166" s="270"/>
      <c r="F166" s="271"/>
      <c r="G166" s="272">
        <f>SUM(G162:G165)</f>
        <v>0</v>
      </c>
      <c r="H166" s="263">
        <v>0.0018</v>
      </c>
      <c r="I166" s="264">
        <f t="shared" si="51"/>
        <v>0.178596</v>
      </c>
      <c r="J166" s="263"/>
      <c r="K166" s="264">
        <f t="shared" si="52"/>
        <v>0</v>
      </c>
      <c r="O166" s="256">
        <v>2</v>
      </c>
      <c r="AA166" s="231">
        <v>3</v>
      </c>
      <c r="AB166" s="231">
        <v>7</v>
      </c>
      <c r="AC166" s="231" t="s">
        <v>367</v>
      </c>
      <c r="AZ166" s="231">
        <v>2</v>
      </c>
      <c r="BA166" s="231">
        <f t="shared" si="53"/>
        <v>0</v>
      </c>
      <c r="BB166" s="231">
        <f t="shared" si="54"/>
        <v>0</v>
      </c>
      <c r="BC166" s="231">
        <f t="shared" si="55"/>
        <v>0</v>
      </c>
      <c r="BD166" s="231">
        <f t="shared" si="56"/>
        <v>0</v>
      </c>
      <c r="BE166" s="231">
        <f t="shared" si="57"/>
        <v>0</v>
      </c>
      <c r="CA166" s="256">
        <v>3</v>
      </c>
      <c r="CB166" s="256">
        <v>7</v>
      </c>
    </row>
    <row r="167" spans="1:80" ht="12.75">
      <c r="A167" s="246" t="s">
        <v>97</v>
      </c>
      <c r="B167" s="247" t="s">
        <v>403</v>
      </c>
      <c r="C167" s="248" t="s">
        <v>404</v>
      </c>
      <c r="D167" s="249"/>
      <c r="E167" s="250"/>
      <c r="F167" s="250"/>
      <c r="G167" s="251"/>
      <c r="H167" s="263">
        <v>0</v>
      </c>
      <c r="I167" s="264">
        <f t="shared" si="51"/>
        <v>0</v>
      </c>
      <c r="J167" s="263"/>
      <c r="K167" s="264">
        <f t="shared" si="52"/>
        <v>0</v>
      </c>
      <c r="O167" s="256">
        <v>2</v>
      </c>
      <c r="AA167" s="231">
        <v>7</v>
      </c>
      <c r="AB167" s="231">
        <v>1002</v>
      </c>
      <c r="AC167" s="231">
        <v>5</v>
      </c>
      <c r="AZ167" s="231">
        <v>2</v>
      </c>
      <c r="BA167" s="231">
        <f t="shared" si="53"/>
        <v>0</v>
      </c>
      <c r="BB167" s="231">
        <f t="shared" si="54"/>
        <v>0</v>
      </c>
      <c r="BC167" s="231">
        <f t="shared" si="55"/>
        <v>0</v>
      </c>
      <c r="BD167" s="231">
        <f t="shared" si="56"/>
        <v>0</v>
      </c>
      <c r="BE167" s="231">
        <f t="shared" si="57"/>
        <v>0</v>
      </c>
      <c r="CA167" s="256">
        <v>7</v>
      </c>
      <c r="CB167" s="256">
        <v>1002</v>
      </c>
    </row>
    <row r="168" spans="1:57" ht="12.75">
      <c r="A168" s="257">
        <v>122</v>
      </c>
      <c r="B168" s="258" t="s">
        <v>406</v>
      </c>
      <c r="C168" s="259" t="s">
        <v>407</v>
      </c>
      <c r="D168" s="260" t="s">
        <v>121</v>
      </c>
      <c r="E168" s="261">
        <v>454</v>
      </c>
      <c r="F168" s="261">
        <v>0</v>
      </c>
      <c r="G168" s="262">
        <f>E168*F168</f>
        <v>0</v>
      </c>
      <c r="H168" s="273"/>
      <c r="I168" s="274" t="e">
        <f>SUM(I157:I167)</f>
        <v>#REF!</v>
      </c>
      <c r="J168" s="273"/>
      <c r="K168" s="274" t="e">
        <f>SUM(K157:K167)</f>
        <v>#REF!</v>
      </c>
      <c r="O168" s="256">
        <v>4</v>
      </c>
      <c r="BA168" s="275">
        <f>SUM(BA157:BA167)</f>
        <v>0</v>
      </c>
      <c r="BB168" s="275" t="e">
        <f>SUM(BB157:BB167)</f>
        <v>#REF!</v>
      </c>
      <c r="BC168" s="275">
        <f>SUM(BC157:BC167)</f>
        <v>0</v>
      </c>
      <c r="BD168" s="275">
        <f>SUM(BD157:BD167)</f>
        <v>0</v>
      </c>
      <c r="BE168" s="275">
        <f>SUM(BE157:BE167)</f>
        <v>0</v>
      </c>
    </row>
    <row r="169" spans="1:15" ht="12.75">
      <c r="A169" s="257">
        <v>123</v>
      </c>
      <c r="B169" s="258" t="s">
        <v>408</v>
      </c>
      <c r="C169" s="259" t="s">
        <v>409</v>
      </c>
      <c r="D169" s="260" t="s">
        <v>121</v>
      </c>
      <c r="E169" s="261">
        <v>292.5</v>
      </c>
      <c r="F169" s="261">
        <v>0</v>
      </c>
      <c r="G169" s="262">
        <f>E169*F169</f>
        <v>0</v>
      </c>
      <c r="H169" s="252"/>
      <c r="I169" s="253"/>
      <c r="J169" s="254"/>
      <c r="K169" s="255"/>
      <c r="O169" s="256">
        <v>1</v>
      </c>
    </row>
    <row r="170" spans="1:80" ht="12.75">
      <c r="A170" s="257">
        <v>124</v>
      </c>
      <c r="B170" s="258" t="s">
        <v>410</v>
      </c>
      <c r="C170" s="259" t="s">
        <v>411</v>
      </c>
      <c r="D170" s="260" t="s">
        <v>121</v>
      </c>
      <c r="E170" s="261">
        <v>161.47</v>
      </c>
      <c r="F170" s="261">
        <v>0</v>
      </c>
      <c r="G170" s="262">
        <f>E170*F170</f>
        <v>0</v>
      </c>
      <c r="H170" s="263">
        <v>0.003</v>
      </c>
      <c r="I170" s="264">
        <f aca="true" t="shared" si="58" ref="I170:I179">E151*H170</f>
        <v>0.1608</v>
      </c>
      <c r="J170" s="263">
        <v>0</v>
      </c>
      <c r="K170" s="264">
        <f aca="true" t="shared" si="59" ref="K170:K179">E151*J170</f>
        <v>0</v>
      </c>
      <c r="O170" s="256">
        <v>2</v>
      </c>
      <c r="AA170" s="231">
        <v>1</v>
      </c>
      <c r="AB170" s="231">
        <v>7</v>
      </c>
      <c r="AC170" s="231">
        <v>7</v>
      </c>
      <c r="AZ170" s="231">
        <v>2</v>
      </c>
      <c r="BA170" s="231">
        <f aca="true" t="shared" si="60" ref="BA170:BA179">IF(AZ170=1,G151,0)</f>
        <v>0</v>
      </c>
      <c r="BB170" s="231">
        <f aca="true" t="shared" si="61" ref="BB170:BB179">IF(AZ170=2,G151,0)</f>
        <v>0</v>
      </c>
      <c r="BC170" s="231">
        <f aca="true" t="shared" si="62" ref="BC170:BC179">IF(AZ170=3,G151,0)</f>
        <v>0</v>
      </c>
      <c r="BD170" s="231">
        <f aca="true" t="shared" si="63" ref="BD170:BD179">IF(AZ170=4,G151,0)</f>
        <v>0</v>
      </c>
      <c r="BE170" s="231">
        <f aca="true" t="shared" si="64" ref="BE170:BE179">IF(AZ170=5,G151,0)</f>
        <v>0</v>
      </c>
      <c r="CA170" s="256">
        <v>1</v>
      </c>
      <c r="CB170" s="256">
        <v>7</v>
      </c>
    </row>
    <row r="171" spans="1:80" ht="22.5">
      <c r="A171" s="257">
        <v>125</v>
      </c>
      <c r="B171" s="258" t="s">
        <v>412</v>
      </c>
      <c r="C171" s="259" t="s">
        <v>413</v>
      </c>
      <c r="D171" s="260" t="s">
        <v>121</v>
      </c>
      <c r="E171" s="261">
        <v>292.2</v>
      </c>
      <c r="F171" s="261">
        <v>0</v>
      </c>
      <c r="G171" s="262">
        <f>E171*F171</f>
        <v>0</v>
      </c>
      <c r="H171" s="263">
        <v>0.00026</v>
      </c>
      <c r="I171" s="264">
        <f t="shared" si="58"/>
        <v>0.006188</v>
      </c>
      <c r="J171" s="263">
        <v>0</v>
      </c>
      <c r="K171" s="264">
        <f t="shared" si="59"/>
        <v>0</v>
      </c>
      <c r="O171" s="256">
        <v>2</v>
      </c>
      <c r="AA171" s="231">
        <v>1</v>
      </c>
      <c r="AB171" s="231">
        <v>7</v>
      </c>
      <c r="AC171" s="231">
        <v>7</v>
      </c>
      <c r="AZ171" s="231">
        <v>2</v>
      </c>
      <c r="BA171" s="231">
        <f t="shared" si="60"/>
        <v>0</v>
      </c>
      <c r="BB171" s="231">
        <f t="shared" si="61"/>
        <v>0</v>
      </c>
      <c r="BC171" s="231">
        <f t="shared" si="62"/>
        <v>0</v>
      </c>
      <c r="BD171" s="231">
        <f t="shared" si="63"/>
        <v>0</v>
      </c>
      <c r="BE171" s="231">
        <f t="shared" si="64"/>
        <v>0</v>
      </c>
      <c r="CA171" s="256">
        <v>1</v>
      </c>
      <c r="CB171" s="256">
        <v>7</v>
      </c>
    </row>
    <row r="172" spans="1:80" ht="12.75">
      <c r="A172" s="266"/>
      <c r="B172" s="267" t="s">
        <v>100</v>
      </c>
      <c r="C172" s="268" t="s">
        <v>405</v>
      </c>
      <c r="D172" s="269"/>
      <c r="E172" s="270"/>
      <c r="F172" s="271"/>
      <c r="G172" s="272">
        <f>SUM(G167:G171)</f>
        <v>0</v>
      </c>
      <c r="H172" s="263">
        <v>0.0003</v>
      </c>
      <c r="I172" s="264">
        <f t="shared" si="58"/>
        <v>0.01608</v>
      </c>
      <c r="J172" s="263">
        <v>0</v>
      </c>
      <c r="K172" s="264">
        <f t="shared" si="59"/>
        <v>0</v>
      </c>
      <c r="O172" s="256">
        <v>2</v>
      </c>
      <c r="AA172" s="231">
        <v>1</v>
      </c>
      <c r="AB172" s="231">
        <v>7</v>
      </c>
      <c r="AC172" s="231">
        <v>7</v>
      </c>
      <c r="AZ172" s="231">
        <v>2</v>
      </c>
      <c r="BA172" s="231">
        <f t="shared" si="60"/>
        <v>0</v>
      </c>
      <c r="BB172" s="231">
        <f t="shared" si="61"/>
        <v>0</v>
      </c>
      <c r="BC172" s="231">
        <f t="shared" si="62"/>
        <v>0</v>
      </c>
      <c r="BD172" s="231">
        <f t="shared" si="63"/>
        <v>0</v>
      </c>
      <c r="BE172" s="231">
        <f t="shared" si="64"/>
        <v>0</v>
      </c>
      <c r="CA172" s="256">
        <v>1</v>
      </c>
      <c r="CB172" s="256">
        <v>7</v>
      </c>
    </row>
    <row r="173" spans="1:80" ht="12.75">
      <c r="A173" s="246" t="s">
        <v>97</v>
      </c>
      <c r="B173" s="247" t="s">
        <v>414</v>
      </c>
      <c r="C173" s="248" t="s">
        <v>415</v>
      </c>
      <c r="D173" s="249"/>
      <c r="E173" s="250"/>
      <c r="F173" s="250"/>
      <c r="G173" s="251"/>
      <c r="H173" s="263">
        <v>3E-05</v>
      </c>
      <c r="I173" s="264">
        <f t="shared" si="58"/>
        <v>0.00018</v>
      </c>
      <c r="J173" s="263">
        <v>0</v>
      </c>
      <c r="K173" s="264">
        <f t="shared" si="59"/>
        <v>0</v>
      </c>
      <c r="O173" s="256">
        <v>2</v>
      </c>
      <c r="AA173" s="231">
        <v>1</v>
      </c>
      <c r="AB173" s="231">
        <v>7</v>
      </c>
      <c r="AC173" s="231">
        <v>7</v>
      </c>
      <c r="AZ173" s="231">
        <v>2</v>
      </c>
      <c r="BA173" s="231">
        <f t="shared" si="60"/>
        <v>0</v>
      </c>
      <c r="BB173" s="231">
        <f t="shared" si="61"/>
        <v>0</v>
      </c>
      <c r="BC173" s="231">
        <f t="shared" si="62"/>
        <v>0</v>
      </c>
      <c r="BD173" s="231">
        <f t="shared" si="63"/>
        <v>0</v>
      </c>
      <c r="BE173" s="231">
        <f t="shared" si="64"/>
        <v>0</v>
      </c>
      <c r="CA173" s="256">
        <v>1</v>
      </c>
      <c r="CB173" s="256">
        <v>7</v>
      </c>
    </row>
    <row r="174" spans="1:80" ht="12.75">
      <c r="A174" s="257">
        <v>126</v>
      </c>
      <c r="B174" s="258" t="s">
        <v>417</v>
      </c>
      <c r="C174" s="259" t="s">
        <v>418</v>
      </c>
      <c r="D174" s="260" t="s">
        <v>133</v>
      </c>
      <c r="E174" s="261">
        <v>1</v>
      </c>
      <c r="F174" s="261">
        <v>0</v>
      </c>
      <c r="G174" s="262">
        <f>E174*F174</f>
        <v>0</v>
      </c>
      <c r="H174" s="263">
        <v>0</v>
      </c>
      <c r="I174" s="264">
        <f t="shared" si="58"/>
        <v>0</v>
      </c>
      <c r="J174" s="263">
        <v>0</v>
      </c>
      <c r="K174" s="264">
        <f t="shared" si="59"/>
        <v>0</v>
      </c>
      <c r="O174" s="256">
        <v>2</v>
      </c>
      <c r="AA174" s="231">
        <v>1</v>
      </c>
      <c r="AB174" s="231">
        <v>7</v>
      </c>
      <c r="AC174" s="231">
        <v>7</v>
      </c>
      <c r="AZ174" s="231">
        <v>2</v>
      </c>
      <c r="BA174" s="231">
        <f t="shared" si="60"/>
        <v>0</v>
      </c>
      <c r="BB174" s="231">
        <f t="shared" si="61"/>
        <v>0</v>
      </c>
      <c r="BC174" s="231">
        <f t="shared" si="62"/>
        <v>0</v>
      </c>
      <c r="BD174" s="231">
        <f t="shared" si="63"/>
        <v>0</v>
      </c>
      <c r="BE174" s="231">
        <f t="shared" si="64"/>
        <v>0</v>
      </c>
      <c r="CA174" s="256">
        <v>1</v>
      </c>
      <c r="CB174" s="256">
        <v>7</v>
      </c>
    </row>
    <row r="175" spans="1:80" ht="12.75">
      <c r="A175" s="257">
        <v>127</v>
      </c>
      <c r="B175" s="258" t="s">
        <v>419</v>
      </c>
      <c r="C175" s="259" t="s">
        <v>420</v>
      </c>
      <c r="D175" s="260" t="s">
        <v>133</v>
      </c>
      <c r="E175" s="261">
        <v>1</v>
      </c>
      <c r="F175" s="261">
        <v>0</v>
      </c>
      <c r="G175" s="262">
        <f>E175*F175</f>
        <v>0</v>
      </c>
      <c r="H175" s="263">
        <v>0</v>
      </c>
      <c r="I175" s="264">
        <f t="shared" si="58"/>
        <v>0</v>
      </c>
      <c r="J175" s="263">
        <v>0</v>
      </c>
      <c r="K175" s="264">
        <f t="shared" si="59"/>
        <v>0</v>
      </c>
      <c r="O175" s="256">
        <v>2</v>
      </c>
      <c r="AA175" s="231">
        <v>1</v>
      </c>
      <c r="AB175" s="231">
        <v>7</v>
      </c>
      <c r="AC175" s="231">
        <v>7</v>
      </c>
      <c r="AZ175" s="231">
        <v>2</v>
      </c>
      <c r="BA175" s="231">
        <f t="shared" si="60"/>
        <v>0</v>
      </c>
      <c r="BB175" s="231">
        <f t="shared" si="61"/>
        <v>0</v>
      </c>
      <c r="BC175" s="231">
        <f t="shared" si="62"/>
        <v>0</v>
      </c>
      <c r="BD175" s="231">
        <f t="shared" si="63"/>
        <v>0</v>
      </c>
      <c r="BE175" s="231">
        <f t="shared" si="64"/>
        <v>0</v>
      </c>
      <c r="CA175" s="256">
        <v>1</v>
      </c>
      <c r="CB175" s="256">
        <v>7</v>
      </c>
    </row>
    <row r="176" spans="1:80" ht="12.75">
      <c r="A176" s="266"/>
      <c r="B176" s="267" t="s">
        <v>100</v>
      </c>
      <c r="C176" s="268" t="s">
        <v>416</v>
      </c>
      <c r="D176" s="269"/>
      <c r="E176" s="270"/>
      <c r="F176" s="271"/>
      <c r="G176" s="272">
        <f>SUM(G173:G175)</f>
        <v>0</v>
      </c>
      <c r="H176" s="263">
        <v>0.0004</v>
      </c>
      <c r="I176" s="264">
        <f t="shared" si="58"/>
        <v>0.0008</v>
      </c>
      <c r="J176" s="263"/>
      <c r="K176" s="264">
        <f t="shared" si="59"/>
        <v>0</v>
      </c>
      <c r="O176" s="256">
        <v>2</v>
      </c>
      <c r="AA176" s="231">
        <v>3</v>
      </c>
      <c r="AB176" s="231">
        <v>1</v>
      </c>
      <c r="AC176" s="231">
        <v>23153150</v>
      </c>
      <c r="AZ176" s="231">
        <v>2</v>
      </c>
      <c r="BA176" s="231">
        <f t="shared" si="60"/>
        <v>0</v>
      </c>
      <c r="BB176" s="231">
        <f t="shared" si="61"/>
        <v>0</v>
      </c>
      <c r="BC176" s="231">
        <f t="shared" si="62"/>
        <v>0</v>
      </c>
      <c r="BD176" s="231">
        <f t="shared" si="63"/>
        <v>0</v>
      </c>
      <c r="BE176" s="231">
        <f t="shared" si="64"/>
        <v>0</v>
      </c>
      <c r="CA176" s="256">
        <v>3</v>
      </c>
      <c r="CB176" s="256">
        <v>1</v>
      </c>
    </row>
    <row r="177" spans="5:80" ht="12.75">
      <c r="E177" s="231"/>
      <c r="H177" s="263">
        <v>0.00022</v>
      </c>
      <c r="I177" s="264">
        <f t="shared" si="58"/>
        <v>0.00132</v>
      </c>
      <c r="J177" s="263"/>
      <c r="K177" s="264">
        <f t="shared" si="59"/>
        <v>0</v>
      </c>
      <c r="O177" s="256">
        <v>2</v>
      </c>
      <c r="AA177" s="231">
        <v>3</v>
      </c>
      <c r="AB177" s="231">
        <v>7</v>
      </c>
      <c r="AC177" s="231" t="s">
        <v>388</v>
      </c>
      <c r="AZ177" s="231">
        <v>2</v>
      </c>
      <c r="BA177" s="231">
        <f t="shared" si="60"/>
        <v>0</v>
      </c>
      <c r="BB177" s="231">
        <f t="shared" si="61"/>
        <v>0</v>
      </c>
      <c r="BC177" s="231">
        <f t="shared" si="62"/>
        <v>0</v>
      </c>
      <c r="BD177" s="231">
        <f t="shared" si="63"/>
        <v>0</v>
      </c>
      <c r="BE177" s="231">
        <f t="shared" si="64"/>
        <v>0</v>
      </c>
      <c r="CA177" s="256">
        <v>3</v>
      </c>
      <c r="CB177" s="256">
        <v>7</v>
      </c>
    </row>
    <row r="178" spans="5:80" ht="12.75">
      <c r="E178" s="231"/>
      <c r="H178" s="263">
        <v>0.0126</v>
      </c>
      <c r="I178" s="264">
        <f t="shared" si="58"/>
        <v>0.81018</v>
      </c>
      <c r="J178" s="263"/>
      <c r="K178" s="264">
        <f t="shared" si="59"/>
        <v>0</v>
      </c>
      <c r="O178" s="256">
        <v>2</v>
      </c>
      <c r="AA178" s="231">
        <v>3</v>
      </c>
      <c r="AB178" s="231">
        <v>7</v>
      </c>
      <c r="AC178" s="231">
        <v>597813660</v>
      </c>
      <c r="AZ178" s="231">
        <v>2</v>
      </c>
      <c r="BA178" s="231">
        <f t="shared" si="60"/>
        <v>0</v>
      </c>
      <c r="BB178" s="231">
        <f t="shared" si="61"/>
        <v>0</v>
      </c>
      <c r="BC178" s="231">
        <f t="shared" si="62"/>
        <v>0</v>
      </c>
      <c r="BD178" s="231">
        <f t="shared" si="63"/>
        <v>0</v>
      </c>
      <c r="BE178" s="231">
        <f t="shared" si="64"/>
        <v>0</v>
      </c>
      <c r="CA178" s="256">
        <v>3</v>
      </c>
      <c r="CB178" s="256">
        <v>7</v>
      </c>
    </row>
    <row r="179" spans="5:80" ht="12.75">
      <c r="E179" s="231"/>
      <c r="H179" s="263">
        <v>0</v>
      </c>
      <c r="I179" s="264">
        <f t="shared" si="58"/>
        <v>0</v>
      </c>
      <c r="J179" s="263"/>
      <c r="K179" s="264">
        <f t="shared" si="59"/>
        <v>0</v>
      </c>
      <c r="O179" s="256">
        <v>2</v>
      </c>
      <c r="AA179" s="231">
        <v>7</v>
      </c>
      <c r="AB179" s="231">
        <v>1002</v>
      </c>
      <c r="AC179" s="231">
        <v>5</v>
      </c>
      <c r="AZ179" s="231">
        <v>2</v>
      </c>
      <c r="BA179" s="231">
        <f t="shared" si="60"/>
        <v>0</v>
      </c>
      <c r="BB179" s="231">
        <f t="shared" si="61"/>
        <v>0</v>
      </c>
      <c r="BC179" s="231">
        <f t="shared" si="62"/>
        <v>0</v>
      </c>
      <c r="BD179" s="231">
        <f t="shared" si="63"/>
        <v>0</v>
      </c>
      <c r="BE179" s="231">
        <f t="shared" si="64"/>
        <v>0</v>
      </c>
      <c r="CA179" s="256">
        <v>7</v>
      </c>
      <c r="CB179" s="256">
        <v>1002</v>
      </c>
    </row>
    <row r="180" spans="5:57" ht="12.75">
      <c r="E180" s="231"/>
      <c r="H180" s="273"/>
      <c r="I180" s="274">
        <f>SUM(I169:I179)</f>
        <v>0.995548</v>
      </c>
      <c r="J180" s="273"/>
      <c r="K180" s="274">
        <f>SUM(K169:K179)</f>
        <v>0</v>
      </c>
      <c r="O180" s="256">
        <v>4</v>
      </c>
      <c r="BA180" s="275">
        <f>SUM(BA169:BA179)</f>
        <v>0</v>
      </c>
      <c r="BB180" s="275">
        <f>SUM(BB169:BB179)</f>
        <v>0</v>
      </c>
      <c r="BC180" s="275">
        <f>SUM(BC169:BC179)</f>
        <v>0</v>
      </c>
      <c r="BD180" s="275">
        <f>SUM(BD169:BD179)</f>
        <v>0</v>
      </c>
      <c r="BE180" s="275">
        <f>SUM(BE169:BE179)</f>
        <v>0</v>
      </c>
    </row>
    <row r="181" spans="5:15" ht="12.75">
      <c r="E181" s="231"/>
      <c r="H181" s="252"/>
      <c r="I181" s="253"/>
      <c r="J181" s="254"/>
      <c r="K181" s="255"/>
      <c r="O181" s="256">
        <v>1</v>
      </c>
    </row>
    <row r="182" spans="5:80" ht="12.75">
      <c r="E182" s="231"/>
      <c r="H182" s="263">
        <v>0.00042</v>
      </c>
      <c r="I182" s="264">
        <f>E163*H182</f>
        <v>0.008400000000000001</v>
      </c>
      <c r="J182" s="263">
        <v>0</v>
      </c>
      <c r="K182" s="264">
        <f>E163*J182</f>
        <v>0</v>
      </c>
      <c r="O182" s="256">
        <v>2</v>
      </c>
      <c r="AA182" s="231">
        <v>1</v>
      </c>
      <c r="AB182" s="231">
        <v>7</v>
      </c>
      <c r="AC182" s="231">
        <v>7</v>
      </c>
      <c r="AZ182" s="231">
        <v>2</v>
      </c>
      <c r="BA182" s="231">
        <f>IF(AZ182=1,G163,0)</f>
        <v>0</v>
      </c>
      <c r="BB182" s="231">
        <f>IF(AZ182=2,G163,0)</f>
        <v>0</v>
      </c>
      <c r="BC182" s="231">
        <f>IF(AZ182=3,G163,0)</f>
        <v>0</v>
      </c>
      <c r="BD182" s="231">
        <f>IF(AZ182=4,G163,0)</f>
        <v>0</v>
      </c>
      <c r="BE182" s="231">
        <f>IF(AZ182=5,G163,0)</f>
        <v>0</v>
      </c>
      <c r="CA182" s="256">
        <v>1</v>
      </c>
      <c r="CB182" s="256">
        <v>7</v>
      </c>
    </row>
    <row r="183" spans="5:80" ht="12.75">
      <c r="E183" s="231"/>
      <c r="H183" s="263">
        <v>0.00044</v>
      </c>
      <c r="I183" s="264">
        <f>E164*H183</f>
        <v>0.0088</v>
      </c>
      <c r="J183" s="263">
        <v>0</v>
      </c>
      <c r="K183" s="264">
        <f>E164*J183</f>
        <v>0</v>
      </c>
      <c r="O183" s="256">
        <v>2</v>
      </c>
      <c r="AA183" s="231">
        <v>1</v>
      </c>
      <c r="AB183" s="231">
        <v>7</v>
      </c>
      <c r="AC183" s="231">
        <v>7</v>
      </c>
      <c r="AZ183" s="231">
        <v>2</v>
      </c>
      <c r="BA183" s="231">
        <f>IF(AZ183=1,G164,0)</f>
        <v>0</v>
      </c>
      <c r="BB183" s="231">
        <f>IF(AZ183=2,G164,0)</f>
        <v>0</v>
      </c>
      <c r="BC183" s="231">
        <f>IF(AZ183=3,G164,0)</f>
        <v>0</v>
      </c>
      <c r="BD183" s="231">
        <f>IF(AZ183=4,G164,0)</f>
        <v>0</v>
      </c>
      <c r="BE183" s="231">
        <f>IF(AZ183=5,G164,0)</f>
        <v>0</v>
      </c>
      <c r="CA183" s="256">
        <v>1</v>
      </c>
      <c r="CB183" s="256">
        <v>7</v>
      </c>
    </row>
    <row r="184" spans="5:80" ht="12.75">
      <c r="E184" s="231"/>
      <c r="H184" s="263">
        <v>0.0005</v>
      </c>
      <c r="I184" s="264">
        <f>E165*H184</f>
        <v>0.1275</v>
      </c>
      <c r="J184" s="263">
        <v>0</v>
      </c>
      <c r="K184" s="264">
        <f>E165*J184</f>
        <v>0</v>
      </c>
      <c r="O184" s="256">
        <v>2</v>
      </c>
      <c r="AA184" s="231">
        <v>1</v>
      </c>
      <c r="AB184" s="231">
        <v>7</v>
      </c>
      <c r="AC184" s="231">
        <v>7</v>
      </c>
      <c r="AZ184" s="231">
        <v>2</v>
      </c>
      <c r="BA184" s="231">
        <f>IF(AZ184=1,G165,0)</f>
        <v>0</v>
      </c>
      <c r="BB184" s="231">
        <f>IF(AZ184=2,G165,0)</f>
        <v>0</v>
      </c>
      <c r="BC184" s="231">
        <f>IF(AZ184=3,G165,0)</f>
        <v>0</v>
      </c>
      <c r="BD184" s="231">
        <f>IF(AZ184=4,G165,0)</f>
        <v>0</v>
      </c>
      <c r="BE184" s="231">
        <f>IF(AZ184=5,G165,0)</f>
        <v>0</v>
      </c>
      <c r="CA184" s="256">
        <v>1</v>
      </c>
      <c r="CB184" s="256">
        <v>7</v>
      </c>
    </row>
    <row r="185" spans="5:57" ht="12.75">
      <c r="E185" s="231"/>
      <c r="H185" s="273"/>
      <c r="I185" s="274">
        <f>SUM(I181:I184)</f>
        <v>0.1447</v>
      </c>
      <c r="J185" s="273"/>
      <c r="K185" s="274">
        <f>SUM(K181:K184)</f>
        <v>0</v>
      </c>
      <c r="O185" s="256">
        <v>4</v>
      </c>
      <c r="BA185" s="275">
        <f>SUM(BA181:BA184)</f>
        <v>0</v>
      </c>
      <c r="BB185" s="275">
        <f>SUM(BB181:BB184)</f>
        <v>0</v>
      </c>
      <c r="BC185" s="275">
        <f>SUM(BC181:BC184)</f>
        <v>0</v>
      </c>
      <c r="BD185" s="275">
        <f>SUM(BD181:BD184)</f>
        <v>0</v>
      </c>
      <c r="BE185" s="275">
        <f>SUM(BE181:BE184)</f>
        <v>0</v>
      </c>
    </row>
    <row r="186" spans="5:15" ht="12.75">
      <c r="E186" s="231"/>
      <c r="H186" s="252"/>
      <c r="I186" s="253"/>
      <c r="J186" s="254"/>
      <c r="K186" s="255"/>
      <c r="O186" s="256">
        <v>1</v>
      </c>
    </row>
    <row r="187" spans="5:80" ht="12.75">
      <c r="E187" s="231"/>
      <c r="H187" s="263">
        <v>7E-05</v>
      </c>
      <c r="I187" s="264">
        <f>E168*H187</f>
        <v>0.031779999999999996</v>
      </c>
      <c r="J187" s="263">
        <v>0</v>
      </c>
      <c r="K187" s="264">
        <f>E168*J187</f>
        <v>0</v>
      </c>
      <c r="O187" s="256">
        <v>2</v>
      </c>
      <c r="AA187" s="231">
        <v>1</v>
      </c>
      <c r="AB187" s="231">
        <v>7</v>
      </c>
      <c r="AC187" s="231">
        <v>7</v>
      </c>
      <c r="AZ187" s="231">
        <v>2</v>
      </c>
      <c r="BA187" s="231">
        <f>IF(AZ187=1,G168,0)</f>
        <v>0</v>
      </c>
      <c r="BB187" s="231">
        <f>IF(AZ187=2,G168,0)</f>
        <v>0</v>
      </c>
      <c r="BC187" s="231">
        <f>IF(AZ187=3,G168,0)</f>
        <v>0</v>
      </c>
      <c r="BD187" s="231">
        <f>IF(AZ187=4,G168,0)</f>
        <v>0</v>
      </c>
      <c r="BE187" s="231">
        <f>IF(AZ187=5,G168,0)</f>
        <v>0</v>
      </c>
      <c r="CA187" s="256">
        <v>1</v>
      </c>
      <c r="CB187" s="256">
        <v>7</v>
      </c>
    </row>
    <row r="188" spans="5:80" ht="12.75">
      <c r="E188" s="231"/>
      <c r="H188" s="263">
        <v>0.00017</v>
      </c>
      <c r="I188" s="264">
        <f>E169*H188</f>
        <v>0.049725000000000005</v>
      </c>
      <c r="J188" s="263">
        <v>0</v>
      </c>
      <c r="K188" s="264">
        <f>E169*J188</f>
        <v>0</v>
      </c>
      <c r="O188" s="256">
        <v>2</v>
      </c>
      <c r="AA188" s="231">
        <v>1</v>
      </c>
      <c r="AB188" s="231">
        <v>7</v>
      </c>
      <c r="AC188" s="231">
        <v>7</v>
      </c>
      <c r="AZ188" s="231">
        <v>2</v>
      </c>
      <c r="BA188" s="231">
        <f>IF(AZ188=1,G169,0)</f>
        <v>0</v>
      </c>
      <c r="BB188" s="231">
        <f>IF(AZ188=2,G169,0)</f>
        <v>0</v>
      </c>
      <c r="BC188" s="231">
        <f>IF(AZ188=3,G169,0)</f>
        <v>0</v>
      </c>
      <c r="BD188" s="231">
        <f>IF(AZ188=4,G169,0)</f>
        <v>0</v>
      </c>
      <c r="BE188" s="231">
        <f>IF(AZ188=5,G169,0)</f>
        <v>0</v>
      </c>
      <c r="CA188" s="256">
        <v>1</v>
      </c>
      <c r="CB188" s="256">
        <v>7</v>
      </c>
    </row>
    <row r="189" spans="5:80" ht="12.75">
      <c r="E189" s="231"/>
      <c r="H189" s="263">
        <v>0.00036</v>
      </c>
      <c r="I189" s="264">
        <f>E170*H189</f>
        <v>0.058129200000000006</v>
      </c>
      <c r="J189" s="263">
        <v>0</v>
      </c>
      <c r="K189" s="264">
        <f>E170*J189</f>
        <v>0</v>
      </c>
      <c r="O189" s="256">
        <v>2</v>
      </c>
      <c r="AA189" s="231">
        <v>1</v>
      </c>
      <c r="AB189" s="231">
        <v>7</v>
      </c>
      <c r="AC189" s="231">
        <v>7</v>
      </c>
      <c r="AZ189" s="231">
        <v>2</v>
      </c>
      <c r="BA189" s="231">
        <f>IF(AZ189=1,G170,0)</f>
        <v>0</v>
      </c>
      <c r="BB189" s="231">
        <f>IF(AZ189=2,G170,0)</f>
        <v>0</v>
      </c>
      <c r="BC189" s="231">
        <f>IF(AZ189=3,G170,0)</f>
        <v>0</v>
      </c>
      <c r="BD189" s="231">
        <f>IF(AZ189=4,G170,0)</f>
        <v>0</v>
      </c>
      <c r="BE189" s="231">
        <f>IF(AZ189=5,G170,0)</f>
        <v>0</v>
      </c>
      <c r="CA189" s="256">
        <v>1</v>
      </c>
      <c r="CB189" s="256">
        <v>7</v>
      </c>
    </row>
    <row r="190" spans="5:80" ht="12.75">
      <c r="E190" s="231"/>
      <c r="H190" s="263">
        <v>0.00019</v>
      </c>
      <c r="I190" s="264">
        <f>E171*H190</f>
        <v>0.055518</v>
      </c>
      <c r="J190" s="263">
        <v>0</v>
      </c>
      <c r="K190" s="264">
        <f>E171*J190</f>
        <v>0</v>
      </c>
      <c r="O190" s="256">
        <v>2</v>
      </c>
      <c r="AA190" s="231">
        <v>1</v>
      </c>
      <c r="AB190" s="231">
        <v>7</v>
      </c>
      <c r="AC190" s="231">
        <v>7</v>
      </c>
      <c r="AZ190" s="231">
        <v>2</v>
      </c>
      <c r="BA190" s="231">
        <f>IF(AZ190=1,G171,0)</f>
        <v>0</v>
      </c>
      <c r="BB190" s="231">
        <f>IF(AZ190=2,G171,0)</f>
        <v>0</v>
      </c>
      <c r="BC190" s="231">
        <f>IF(AZ190=3,G171,0)</f>
        <v>0</v>
      </c>
      <c r="BD190" s="231">
        <f>IF(AZ190=4,G171,0)</f>
        <v>0</v>
      </c>
      <c r="BE190" s="231">
        <f>IF(AZ190=5,G171,0)</f>
        <v>0</v>
      </c>
      <c r="CA190" s="256">
        <v>1</v>
      </c>
      <c r="CB190" s="256">
        <v>7</v>
      </c>
    </row>
    <row r="191" spans="5:57" ht="12.75">
      <c r="E191" s="231"/>
      <c r="H191" s="273"/>
      <c r="I191" s="274">
        <f>SUM(I186:I190)</f>
        <v>0.1951522</v>
      </c>
      <c r="J191" s="273"/>
      <c r="K191" s="274">
        <f>SUM(K186:K190)</f>
        <v>0</v>
      </c>
      <c r="O191" s="256">
        <v>4</v>
      </c>
      <c r="BA191" s="275">
        <f>SUM(BA186:BA190)</f>
        <v>0</v>
      </c>
      <c r="BB191" s="275">
        <f>SUM(BB186:BB190)</f>
        <v>0</v>
      </c>
      <c r="BC191" s="275">
        <f>SUM(BC186:BC190)</f>
        <v>0</v>
      </c>
      <c r="BD191" s="275">
        <f>SUM(BD186:BD190)</f>
        <v>0</v>
      </c>
      <c r="BE191" s="275">
        <f>SUM(BE186:BE190)</f>
        <v>0</v>
      </c>
    </row>
    <row r="192" spans="5:15" ht="12.75">
      <c r="E192" s="231"/>
      <c r="H192" s="252"/>
      <c r="I192" s="253"/>
      <c r="J192" s="254"/>
      <c r="K192" s="255"/>
      <c r="O192" s="256">
        <v>1</v>
      </c>
    </row>
    <row r="193" spans="5:80" ht="12.75">
      <c r="E193" s="231"/>
      <c r="H193" s="263">
        <v>0</v>
      </c>
      <c r="I193" s="264">
        <f>E174*H193</f>
        <v>0</v>
      </c>
      <c r="J193" s="263"/>
      <c r="K193" s="264">
        <f>E174*J193</f>
        <v>0</v>
      </c>
      <c r="O193" s="256">
        <v>2</v>
      </c>
      <c r="AA193" s="231">
        <v>11</v>
      </c>
      <c r="AB193" s="231">
        <v>0</v>
      </c>
      <c r="AC193" s="231">
        <v>71</v>
      </c>
      <c r="AZ193" s="231">
        <v>4</v>
      </c>
      <c r="BA193" s="231">
        <f>IF(AZ193=1,G174,0)</f>
        <v>0</v>
      </c>
      <c r="BB193" s="231">
        <f>IF(AZ193=2,G174,0)</f>
        <v>0</v>
      </c>
      <c r="BC193" s="231">
        <f>IF(AZ193=3,G174,0)</f>
        <v>0</v>
      </c>
      <c r="BD193" s="231">
        <f>IF(AZ193=4,G174,0)</f>
        <v>0</v>
      </c>
      <c r="BE193" s="231">
        <f>IF(AZ193=5,G174,0)</f>
        <v>0</v>
      </c>
      <c r="CA193" s="256">
        <v>11</v>
      </c>
      <c r="CB193" s="256">
        <v>0</v>
      </c>
    </row>
    <row r="194" spans="5:80" ht="12.75">
      <c r="E194" s="231"/>
      <c r="H194" s="263">
        <v>0</v>
      </c>
      <c r="I194" s="264">
        <f>E175*H194</f>
        <v>0</v>
      </c>
      <c r="J194" s="263"/>
      <c r="K194" s="264">
        <f>E175*J194</f>
        <v>0</v>
      </c>
      <c r="O194" s="256">
        <v>2</v>
      </c>
      <c r="AA194" s="231">
        <v>11</v>
      </c>
      <c r="AB194" s="231">
        <v>1</v>
      </c>
      <c r="AC194" s="231">
        <v>187</v>
      </c>
      <c r="AZ194" s="231">
        <v>4</v>
      </c>
      <c r="BA194" s="231">
        <f>IF(AZ194=1,G175,0)</f>
        <v>0</v>
      </c>
      <c r="BB194" s="231">
        <f>IF(AZ194=2,G175,0)</f>
        <v>0</v>
      </c>
      <c r="BC194" s="231">
        <f>IF(AZ194=3,G175,0)</f>
        <v>0</v>
      </c>
      <c r="BD194" s="231">
        <f>IF(AZ194=4,G175,0)</f>
        <v>0</v>
      </c>
      <c r="BE194" s="231">
        <f>IF(AZ194=5,G175,0)</f>
        <v>0</v>
      </c>
      <c r="CA194" s="256">
        <v>11</v>
      </c>
      <c r="CB194" s="256">
        <v>1</v>
      </c>
    </row>
    <row r="195" spans="5:57" ht="12.75">
      <c r="E195" s="231"/>
      <c r="H195" s="273"/>
      <c r="I195" s="274">
        <f>SUM(I192:I194)</f>
        <v>0</v>
      </c>
      <c r="J195" s="273"/>
      <c r="K195" s="274">
        <f>SUM(K192:K194)</f>
        <v>0</v>
      </c>
      <c r="O195" s="256">
        <v>4</v>
      </c>
      <c r="BA195" s="275">
        <f>SUM(BA192:BA194)</f>
        <v>0</v>
      </c>
      <c r="BB195" s="275">
        <f>SUM(BB192:BB194)</f>
        <v>0</v>
      </c>
      <c r="BC195" s="275">
        <f>SUM(BC192:BC194)</f>
        <v>0</v>
      </c>
      <c r="BD195" s="275">
        <f>SUM(BD192:BD194)</f>
        <v>0</v>
      </c>
      <c r="BE195" s="275">
        <f>SUM(BE192:BE194)</f>
        <v>0</v>
      </c>
    </row>
    <row r="196" ht="12.75">
      <c r="E196" s="231"/>
    </row>
    <row r="197" ht="12.75">
      <c r="E197" s="231"/>
    </row>
    <row r="198" ht="12.75">
      <c r="E198" s="231"/>
    </row>
    <row r="199" ht="12.75">
      <c r="E199" s="231"/>
    </row>
    <row r="200" spans="1:7" ht="12.75">
      <c r="A200" s="265"/>
      <c r="B200" s="265"/>
      <c r="C200" s="265"/>
      <c r="D200" s="265"/>
      <c r="E200" s="265"/>
      <c r="F200" s="265"/>
      <c r="G200" s="265"/>
    </row>
    <row r="201" spans="1:7" ht="12.75">
      <c r="A201" s="265"/>
      <c r="B201" s="265"/>
      <c r="C201" s="265"/>
      <c r="D201" s="265"/>
      <c r="E201" s="265"/>
      <c r="F201" s="265"/>
      <c r="G201" s="265"/>
    </row>
    <row r="202" spans="1:7" ht="12.75">
      <c r="A202" s="265"/>
      <c r="B202" s="265"/>
      <c r="C202" s="265"/>
      <c r="D202" s="265"/>
      <c r="E202" s="265"/>
      <c r="F202" s="265"/>
      <c r="G202" s="265"/>
    </row>
    <row r="203" spans="1:7" ht="12.75">
      <c r="A203" s="265"/>
      <c r="B203" s="265"/>
      <c r="C203" s="265"/>
      <c r="D203" s="265"/>
      <c r="E203" s="265"/>
      <c r="F203" s="265"/>
      <c r="G203" s="265"/>
    </row>
    <row r="204" ht="12.75">
      <c r="E204" s="231"/>
    </row>
    <row r="205" ht="12.75">
      <c r="E205" s="231"/>
    </row>
    <row r="206" ht="12.75">
      <c r="E206" s="231"/>
    </row>
    <row r="207" ht="12.75">
      <c r="E207" s="231"/>
    </row>
    <row r="208" ht="12.75">
      <c r="E208" s="231"/>
    </row>
    <row r="209" ht="12.75">
      <c r="E209" s="231"/>
    </row>
    <row r="210" ht="12.75">
      <c r="E210" s="231"/>
    </row>
    <row r="211" ht="12.75">
      <c r="E211" s="231"/>
    </row>
    <row r="212" ht="12.75">
      <c r="E212" s="231"/>
    </row>
    <row r="213" ht="12.75">
      <c r="E213" s="231"/>
    </row>
    <row r="214" ht="12.75">
      <c r="E214" s="231"/>
    </row>
    <row r="215" ht="12.75">
      <c r="E215" s="231"/>
    </row>
    <row r="216" ht="12.75">
      <c r="E216" s="231"/>
    </row>
    <row r="217" ht="12.75">
      <c r="E217" s="231"/>
    </row>
    <row r="218" ht="12.75">
      <c r="E218" s="231"/>
    </row>
    <row r="219" ht="12.75">
      <c r="E219" s="231"/>
    </row>
    <row r="220" ht="12.75">
      <c r="E220" s="231"/>
    </row>
    <row r="221" ht="12.75">
      <c r="E221" s="231"/>
    </row>
    <row r="222" ht="12.75">
      <c r="E222" s="231"/>
    </row>
    <row r="223" ht="12.75">
      <c r="E223" s="231"/>
    </row>
    <row r="224" ht="12.75">
      <c r="E224" s="231"/>
    </row>
    <row r="225" ht="12.75">
      <c r="E225" s="231"/>
    </row>
    <row r="226" ht="12.75">
      <c r="E226" s="231"/>
    </row>
    <row r="227" ht="12.75">
      <c r="E227" s="231"/>
    </row>
    <row r="228" ht="12.75">
      <c r="E228" s="231"/>
    </row>
    <row r="229" ht="12.75">
      <c r="E229" s="231"/>
    </row>
    <row r="230" ht="12.75">
      <c r="E230" s="231"/>
    </row>
    <row r="231" ht="12.75">
      <c r="E231" s="231"/>
    </row>
    <row r="232" ht="12.75">
      <c r="E232" s="231"/>
    </row>
    <row r="233" ht="12.75">
      <c r="E233" s="231"/>
    </row>
    <row r="234" ht="12.75">
      <c r="E234" s="231"/>
    </row>
    <row r="235" spans="1:2" ht="12.75">
      <c r="A235" s="276"/>
      <c r="B235" s="276"/>
    </row>
    <row r="236" spans="1:7" ht="12.75">
      <c r="A236" s="265"/>
      <c r="B236" s="265"/>
      <c r="C236" s="277"/>
      <c r="D236" s="277"/>
      <c r="E236" s="278"/>
      <c r="F236" s="277"/>
      <c r="G236" s="279"/>
    </row>
    <row r="237" spans="1:7" ht="12.75">
      <c r="A237" s="280"/>
      <c r="B237" s="280"/>
      <c r="C237" s="265"/>
      <c r="D237" s="265"/>
      <c r="E237" s="281"/>
      <c r="F237" s="265"/>
      <c r="G237" s="265"/>
    </row>
    <row r="238" spans="1:7" ht="12.75">
      <c r="A238" s="265"/>
      <c r="B238" s="265"/>
      <c r="C238" s="265"/>
      <c r="D238" s="265"/>
      <c r="E238" s="281"/>
      <c r="F238" s="265"/>
      <c r="G238" s="265"/>
    </row>
    <row r="239" spans="1:7" ht="12.75">
      <c r="A239" s="265"/>
      <c r="B239" s="265"/>
      <c r="C239" s="265"/>
      <c r="D239" s="265"/>
      <c r="E239" s="281"/>
      <c r="F239" s="265"/>
      <c r="G239" s="265"/>
    </row>
    <row r="240" spans="1:7" ht="12.75">
      <c r="A240" s="265"/>
      <c r="B240" s="265"/>
      <c r="C240" s="265"/>
      <c r="D240" s="265"/>
      <c r="E240" s="281"/>
      <c r="F240" s="265"/>
      <c r="G240" s="265"/>
    </row>
    <row r="241" spans="1:7" ht="12.75">
      <c r="A241" s="265"/>
      <c r="B241" s="265"/>
      <c r="C241" s="265"/>
      <c r="D241" s="265"/>
      <c r="E241" s="281"/>
      <c r="F241" s="265"/>
      <c r="G241" s="265"/>
    </row>
    <row r="242" spans="1:7" ht="12.75">
      <c r="A242" s="265"/>
      <c r="B242" s="265"/>
      <c r="C242" s="265"/>
      <c r="D242" s="265"/>
      <c r="E242" s="281"/>
      <c r="F242" s="265"/>
      <c r="G242" s="265"/>
    </row>
    <row r="243" spans="1:7" ht="12.75">
      <c r="A243" s="265"/>
      <c r="B243" s="265"/>
      <c r="C243" s="265"/>
      <c r="D243" s="265"/>
      <c r="E243" s="281"/>
      <c r="F243" s="265"/>
      <c r="G243" s="265"/>
    </row>
    <row r="244" spans="1:7" ht="12.75">
      <c r="A244" s="265"/>
      <c r="B244" s="265"/>
      <c r="C244" s="265"/>
      <c r="D244" s="265"/>
      <c r="E244" s="281"/>
      <c r="F244" s="265"/>
      <c r="G244" s="265"/>
    </row>
    <row r="245" spans="1:7" ht="12.75">
      <c r="A245" s="265"/>
      <c r="B245" s="265"/>
      <c r="C245" s="265"/>
      <c r="D245" s="265"/>
      <c r="E245" s="281"/>
      <c r="F245" s="265"/>
      <c r="G245" s="265"/>
    </row>
    <row r="246" spans="1:7" ht="12.75">
      <c r="A246" s="265"/>
      <c r="B246" s="265"/>
      <c r="C246" s="265"/>
      <c r="D246" s="265"/>
      <c r="E246" s="281"/>
      <c r="F246" s="265"/>
      <c r="G246" s="265"/>
    </row>
    <row r="247" spans="1:7" ht="12.75">
      <c r="A247" s="265"/>
      <c r="B247" s="265"/>
      <c r="C247" s="265"/>
      <c r="D247" s="265"/>
      <c r="E247" s="281"/>
      <c r="F247" s="265"/>
      <c r="G247" s="265"/>
    </row>
    <row r="248" spans="1:7" ht="12.75">
      <c r="A248" s="265"/>
      <c r="B248" s="265"/>
      <c r="C248" s="265"/>
      <c r="D248" s="265"/>
      <c r="E248" s="281"/>
      <c r="F248" s="265"/>
      <c r="G248" s="265"/>
    </row>
    <row r="249" spans="1:7" ht="12.75">
      <c r="A249" s="265"/>
      <c r="B249" s="265"/>
      <c r="C249" s="265"/>
      <c r="D249" s="265"/>
      <c r="E249" s="281"/>
      <c r="F249" s="265"/>
      <c r="G249" s="26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201</v>
      </c>
      <c r="D2" s="97" t="s">
        <v>426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425</v>
      </c>
      <c r="B5" s="108"/>
      <c r="C5" s="109" t="s">
        <v>426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04"/>
      <c r="D8" s="304"/>
      <c r="E8" s="305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04"/>
      <c r="D9" s="304"/>
      <c r="E9" s="305"/>
      <c r="F9" s="103"/>
      <c r="G9" s="125"/>
      <c r="H9" s="126"/>
    </row>
    <row r="10" spans="1:8" ht="12.75">
      <c r="A10" s="120" t="s">
        <v>43</v>
      </c>
      <c r="B10" s="103"/>
      <c r="C10" s="304"/>
      <c r="D10" s="304"/>
      <c r="E10" s="304"/>
      <c r="F10" s="127"/>
      <c r="G10" s="128"/>
      <c r="H10" s="129"/>
    </row>
    <row r="11" spans="1:57" ht="13.5" customHeight="1">
      <c r="A11" s="120" t="s">
        <v>44</v>
      </c>
      <c r="B11" s="103"/>
      <c r="C11" s="304"/>
      <c r="D11" s="304"/>
      <c r="E11" s="304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01"/>
      <c r="D12" s="301"/>
      <c r="E12" s="301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'so02 201 Rek'!E8</f>
        <v>0</v>
      </c>
      <c r="D15" s="148" t="str">
        <f>'so02 201 Rek'!A13</f>
        <v>Mimostaveništní doprava</v>
      </c>
      <c r="E15" s="149"/>
      <c r="F15" s="150"/>
      <c r="G15" s="147">
        <f>'so02 201 Rek'!I13</f>
        <v>0</v>
      </c>
    </row>
    <row r="16" spans="1:7" ht="15.75" customHeight="1">
      <c r="A16" s="145" t="s">
        <v>52</v>
      </c>
      <c r="B16" s="146" t="s">
        <v>53</v>
      </c>
      <c r="C16" s="147">
        <f>'so02 201 Rek'!F8</f>
        <v>0</v>
      </c>
      <c r="D16" s="100" t="str">
        <f>'so02 201 Rek'!A14</f>
        <v>Zařízení staveniště</v>
      </c>
      <c r="E16" s="151"/>
      <c r="F16" s="152"/>
      <c r="G16" s="147">
        <f>'so02 201 Rek'!I14</f>
        <v>0</v>
      </c>
    </row>
    <row r="17" spans="1:7" ht="15.75" customHeight="1">
      <c r="A17" s="145" t="s">
        <v>54</v>
      </c>
      <c r="B17" s="146" t="s">
        <v>55</v>
      </c>
      <c r="C17" s="147">
        <f>'so02 201 Rek'!H8</f>
        <v>0</v>
      </c>
      <c r="D17" s="100"/>
      <c r="E17" s="151"/>
      <c r="F17" s="152"/>
      <c r="G17" s="147"/>
    </row>
    <row r="18" spans="1:7" ht="15.75" customHeight="1">
      <c r="A18" s="153" t="s">
        <v>56</v>
      </c>
      <c r="B18" s="154" t="s">
        <v>57</v>
      </c>
      <c r="C18" s="147">
        <f>'so02 201 Rek'!G8</f>
        <v>0</v>
      </c>
      <c r="D18" s="100"/>
      <c r="E18" s="151"/>
      <c r="F18" s="152"/>
      <c r="G18" s="147"/>
    </row>
    <row r="19" spans="1:7" ht="15.75" customHeight="1">
      <c r="A19" s="155" t="s">
        <v>58</v>
      </c>
      <c r="B19" s="146"/>
      <c r="C19" s="147">
        <f>SUM(C15:C18)</f>
        <v>0</v>
      </c>
      <c r="D19" s="100"/>
      <c r="E19" s="151"/>
      <c r="F19" s="152"/>
      <c r="G19" s="147"/>
    </row>
    <row r="20" spans="1:7" ht="15.75" customHeight="1">
      <c r="A20" s="155"/>
      <c r="B20" s="146"/>
      <c r="C20" s="147"/>
      <c r="D20" s="100"/>
      <c r="E20" s="151"/>
      <c r="F20" s="152"/>
      <c r="G20" s="147"/>
    </row>
    <row r="21" spans="1:7" ht="15.75" customHeight="1">
      <c r="A21" s="155" t="s">
        <v>29</v>
      </c>
      <c r="B21" s="146"/>
      <c r="C21" s="147">
        <f>'so02 201 Rek'!I8</f>
        <v>0</v>
      </c>
      <c r="D21" s="100"/>
      <c r="E21" s="151"/>
      <c r="F21" s="152"/>
      <c r="G21" s="147"/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02" t="s">
        <v>61</v>
      </c>
      <c r="B23" s="303"/>
      <c r="C23" s="157">
        <f>C22+G23</f>
        <v>0</v>
      </c>
      <c r="D23" s="158" t="s">
        <v>62</v>
      </c>
      <c r="E23" s="159"/>
      <c r="F23" s="160"/>
      <c r="G23" s="147">
        <f>'so02 201 Rek'!H15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296">
        <f>C23-F32</f>
        <v>0</v>
      </c>
      <c r="G30" s="297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296">
        <f>ROUND(PRODUCT(F30,C31/100),0)</f>
        <v>0</v>
      </c>
      <c r="G31" s="297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296">
        <v>0</v>
      </c>
      <c r="G32" s="297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296">
        <f>ROUND(PRODUCT(F32,C33/100),0)</f>
        <v>0</v>
      </c>
      <c r="G33" s="297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298">
        <f>ROUND(SUM(F30:F33),0)</f>
        <v>0</v>
      </c>
      <c r="G34" s="29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0"/>
      <c r="C37" s="300"/>
      <c r="D37" s="300"/>
      <c r="E37" s="300"/>
      <c r="F37" s="300"/>
      <c r="G37" s="300"/>
      <c r="H37" s="1" t="s">
        <v>1</v>
      </c>
    </row>
    <row r="38" spans="1:8" ht="12.75" customHeight="1">
      <c r="A38" s="184"/>
      <c r="B38" s="300"/>
      <c r="C38" s="300"/>
      <c r="D38" s="300"/>
      <c r="E38" s="300"/>
      <c r="F38" s="300"/>
      <c r="G38" s="300"/>
      <c r="H38" s="1" t="s">
        <v>1</v>
      </c>
    </row>
    <row r="39" spans="1:8" ht="12.75">
      <c r="A39" s="184"/>
      <c r="B39" s="300"/>
      <c r="C39" s="300"/>
      <c r="D39" s="300"/>
      <c r="E39" s="300"/>
      <c r="F39" s="300"/>
      <c r="G39" s="300"/>
      <c r="H39" s="1" t="s">
        <v>1</v>
      </c>
    </row>
    <row r="40" spans="1:8" ht="12.75">
      <c r="A40" s="184"/>
      <c r="B40" s="300"/>
      <c r="C40" s="300"/>
      <c r="D40" s="300"/>
      <c r="E40" s="300"/>
      <c r="F40" s="300"/>
      <c r="G40" s="300"/>
      <c r="H40" s="1" t="s">
        <v>1</v>
      </c>
    </row>
    <row r="41" spans="1:8" ht="12.75">
      <c r="A41" s="184"/>
      <c r="B41" s="300"/>
      <c r="C41" s="300"/>
      <c r="D41" s="300"/>
      <c r="E41" s="300"/>
      <c r="F41" s="300"/>
      <c r="G41" s="300"/>
      <c r="H41" s="1" t="s">
        <v>1</v>
      </c>
    </row>
    <row r="42" spans="1:8" ht="12.75">
      <c r="A42" s="184"/>
      <c r="B42" s="300"/>
      <c r="C42" s="300"/>
      <c r="D42" s="300"/>
      <c r="E42" s="300"/>
      <c r="F42" s="300"/>
      <c r="G42" s="300"/>
      <c r="H42" s="1" t="s">
        <v>1</v>
      </c>
    </row>
    <row r="43" spans="1:8" ht="12.75">
      <c r="A43" s="184"/>
      <c r="B43" s="300"/>
      <c r="C43" s="300"/>
      <c r="D43" s="300"/>
      <c r="E43" s="300"/>
      <c r="F43" s="300"/>
      <c r="G43" s="300"/>
      <c r="H43" s="1" t="s">
        <v>1</v>
      </c>
    </row>
    <row r="44" spans="1:8" ht="12.75" customHeight="1">
      <c r="A44" s="184"/>
      <c r="B44" s="300"/>
      <c r="C44" s="300"/>
      <c r="D44" s="300"/>
      <c r="E44" s="300"/>
      <c r="F44" s="300"/>
      <c r="G44" s="300"/>
      <c r="H44" s="1" t="s">
        <v>1</v>
      </c>
    </row>
    <row r="45" spans="1:8" ht="12.75" customHeight="1">
      <c r="A45" s="184"/>
      <c r="B45" s="300"/>
      <c r="C45" s="300"/>
      <c r="D45" s="300"/>
      <c r="E45" s="300"/>
      <c r="F45" s="300"/>
      <c r="G45" s="300"/>
      <c r="H45" s="1" t="s">
        <v>1</v>
      </c>
    </row>
    <row r="46" spans="2:7" ht="12.75">
      <c r="B46" s="295"/>
      <c r="C46" s="295"/>
      <c r="D46" s="295"/>
      <c r="E46" s="295"/>
      <c r="F46" s="295"/>
      <c r="G46" s="295"/>
    </row>
    <row r="47" spans="2:7" ht="12.75">
      <c r="B47" s="295"/>
      <c r="C47" s="295"/>
      <c r="D47" s="295"/>
      <c r="E47" s="295"/>
      <c r="F47" s="295"/>
      <c r="G47" s="295"/>
    </row>
    <row r="48" spans="2:7" ht="12.75">
      <c r="B48" s="295"/>
      <c r="C48" s="295"/>
      <c r="D48" s="295"/>
      <c r="E48" s="295"/>
      <c r="F48" s="295"/>
      <c r="G48" s="295"/>
    </row>
    <row r="49" spans="2:7" ht="12.75">
      <c r="B49" s="295"/>
      <c r="C49" s="295"/>
      <c r="D49" s="295"/>
      <c r="E49" s="295"/>
      <c r="F49" s="295"/>
      <c r="G49" s="295"/>
    </row>
    <row r="50" spans="2:7" ht="12.75">
      <c r="B50" s="295"/>
      <c r="C50" s="295"/>
      <c r="D50" s="295"/>
      <c r="E50" s="295"/>
      <c r="F50" s="295"/>
      <c r="G50" s="295"/>
    </row>
    <row r="51" spans="2:7" ht="12.75">
      <c r="B51" s="295"/>
      <c r="C51" s="295"/>
      <c r="D51" s="295"/>
      <c r="E51" s="295"/>
      <c r="F51" s="295"/>
      <c r="G51" s="295"/>
    </row>
  </sheetData>
  <sheetProtection/>
  <mergeCells count="18">
    <mergeCell ref="B46:G46"/>
    <mergeCell ref="B47:G47"/>
    <mergeCell ref="C12:E12"/>
    <mergeCell ref="A23:B23"/>
    <mergeCell ref="C8:E8"/>
    <mergeCell ref="C9:E9"/>
    <mergeCell ref="C10:E10"/>
    <mergeCell ref="C11:E11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H15" sqref="H15:I1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6" t="s">
        <v>2</v>
      </c>
      <c r="B1" s="307"/>
      <c r="C1" s="185" t="s">
        <v>105</v>
      </c>
      <c r="D1" s="186"/>
      <c r="E1" s="187"/>
      <c r="F1" s="186"/>
      <c r="G1" s="188" t="s">
        <v>75</v>
      </c>
      <c r="H1" s="189">
        <v>201</v>
      </c>
      <c r="I1" s="190"/>
    </row>
    <row r="2" spans="1:9" ht="13.5" thickBot="1">
      <c r="A2" s="308" t="s">
        <v>76</v>
      </c>
      <c r="B2" s="309"/>
      <c r="C2" s="191" t="s">
        <v>427</v>
      </c>
      <c r="D2" s="192"/>
      <c r="E2" s="193"/>
      <c r="F2" s="192"/>
      <c r="G2" s="310" t="s">
        <v>426</v>
      </c>
      <c r="H2" s="311"/>
      <c r="I2" s="312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3.5" thickBot="1">
      <c r="A7" s="282" t="str">
        <f>'so02 201 Pol'!B7</f>
        <v>5</v>
      </c>
      <c r="B7" s="62" t="str">
        <f>'so02 201 Pol'!C7</f>
        <v>Komunikace</v>
      </c>
      <c r="D7" s="203"/>
      <c r="E7" s="283">
        <f>'so02 201 Pol'!BA22</f>
        <v>0</v>
      </c>
      <c r="F7" s="284">
        <f>'so02 201 Pol'!BB22</f>
        <v>0</v>
      </c>
      <c r="G7" s="284">
        <f>'so02 201 Pol'!BC22</f>
        <v>0</v>
      </c>
      <c r="H7" s="284">
        <f>'so02 201 Pol'!BD22</f>
        <v>0</v>
      </c>
      <c r="I7" s="285">
        <f>'so02 201 Pol'!BE22</f>
        <v>0</v>
      </c>
    </row>
    <row r="8" spans="1:9" s="14" customFormat="1" ht="13.5" thickBot="1">
      <c r="A8" s="204"/>
      <c r="B8" s="205" t="s">
        <v>79</v>
      </c>
      <c r="C8" s="205"/>
      <c r="D8" s="206"/>
      <c r="E8" s="207">
        <f>SUM(E7:E7)</f>
        <v>0</v>
      </c>
      <c r="F8" s="208">
        <f>SUM(F7:F7)</f>
        <v>0</v>
      </c>
      <c r="G8" s="208">
        <f>SUM(G7:G7)</f>
        <v>0</v>
      </c>
      <c r="H8" s="208">
        <f>SUM(H7:H7)</f>
        <v>0</v>
      </c>
      <c r="I8" s="209">
        <f>SUM(I7:I7)</f>
        <v>0</v>
      </c>
    </row>
    <row r="9" spans="1:9" ht="12.75">
      <c r="A9" s="126"/>
      <c r="B9" s="126"/>
      <c r="C9" s="126"/>
      <c r="D9" s="126"/>
      <c r="E9" s="126"/>
      <c r="F9" s="126"/>
      <c r="G9" s="126"/>
      <c r="H9" s="126"/>
      <c r="I9" s="126"/>
    </row>
    <row r="10" spans="1:57" ht="19.5" customHeight="1">
      <c r="A10" s="195" t="s">
        <v>80</v>
      </c>
      <c r="B10" s="195"/>
      <c r="C10" s="195"/>
      <c r="D10" s="195"/>
      <c r="E10" s="195"/>
      <c r="F10" s="195"/>
      <c r="G10" s="210"/>
      <c r="H10" s="195"/>
      <c r="I10" s="195"/>
      <c r="BA10" s="132"/>
      <c r="BB10" s="132"/>
      <c r="BC10" s="132"/>
      <c r="BD10" s="132"/>
      <c r="BE10" s="132"/>
    </row>
    <row r="11" ht="13.5" thickBot="1"/>
    <row r="12" spans="1:9" ht="12.75">
      <c r="A12" s="161" t="s">
        <v>81</v>
      </c>
      <c r="B12" s="162"/>
      <c r="C12" s="162"/>
      <c r="D12" s="211"/>
      <c r="E12" s="212" t="s">
        <v>82</v>
      </c>
      <c r="F12" s="213" t="s">
        <v>12</v>
      </c>
      <c r="G12" s="214" t="s">
        <v>83</v>
      </c>
      <c r="H12" s="215"/>
      <c r="I12" s="216" t="s">
        <v>82</v>
      </c>
    </row>
    <row r="13" spans="1:53" ht="12.75">
      <c r="A13" s="155" t="s">
        <v>421</v>
      </c>
      <c r="B13" s="146"/>
      <c r="C13" s="146"/>
      <c r="D13" s="217"/>
      <c r="E13" s="218"/>
      <c r="F13" s="219">
        <v>1.5</v>
      </c>
      <c r="G13" s="220">
        <v>0</v>
      </c>
      <c r="H13" s="221"/>
      <c r="I13" s="222">
        <f>E13+F13*G13/100</f>
        <v>0</v>
      </c>
      <c r="BA13" s="1">
        <v>2</v>
      </c>
    </row>
    <row r="14" spans="1:53" ht="12.75">
      <c r="A14" s="155" t="s">
        <v>422</v>
      </c>
      <c r="B14" s="146"/>
      <c r="C14" s="146"/>
      <c r="D14" s="217"/>
      <c r="E14" s="218"/>
      <c r="F14" s="219">
        <v>2.3</v>
      </c>
      <c r="G14" s="220">
        <v>0</v>
      </c>
      <c r="H14" s="221"/>
      <c r="I14" s="222">
        <f>E14+F14*G14/100</f>
        <v>0</v>
      </c>
      <c r="BA14" s="1">
        <v>2</v>
      </c>
    </row>
    <row r="15" spans="1:9" ht="13.5" thickBot="1">
      <c r="A15" s="223"/>
      <c r="B15" s="224" t="s">
        <v>84</v>
      </c>
      <c r="C15" s="225"/>
      <c r="D15" s="226"/>
      <c r="E15" s="227"/>
      <c r="F15" s="228"/>
      <c r="G15" s="228"/>
      <c r="H15" s="313">
        <f>SUM(I13:I14)</f>
        <v>0</v>
      </c>
      <c r="I15" s="314"/>
    </row>
    <row r="17" spans="2:9" ht="12.75">
      <c r="B17" s="14"/>
      <c r="F17" s="229"/>
      <c r="G17" s="230"/>
      <c r="H17" s="230"/>
      <c r="I17" s="46"/>
    </row>
    <row r="18" spans="6:9" ht="12.75">
      <c r="F18" s="229"/>
      <c r="G18" s="230"/>
      <c r="H18" s="230"/>
      <c r="I18" s="46"/>
    </row>
    <row r="19" spans="6:9" ht="12.75">
      <c r="F19" s="229"/>
      <c r="G19" s="230"/>
      <c r="H19" s="230"/>
      <c r="I19" s="46"/>
    </row>
    <row r="20" spans="6:9" ht="12.75">
      <c r="F20" s="229"/>
      <c r="G20" s="230"/>
      <c r="H20" s="230"/>
      <c r="I20" s="46"/>
    </row>
    <row r="21" spans="6:9" ht="12.75">
      <c r="F21" s="229"/>
      <c r="G21" s="230"/>
      <c r="H21" s="230"/>
      <c r="I21" s="46"/>
    </row>
    <row r="22" spans="6:9" ht="12.75">
      <c r="F22" s="229"/>
      <c r="G22" s="230"/>
      <c r="H22" s="230"/>
      <c r="I22" s="46"/>
    </row>
    <row r="23" spans="6:9" ht="12.75">
      <c r="F23" s="229"/>
      <c r="G23" s="230"/>
      <c r="H23" s="230"/>
      <c r="I23" s="46"/>
    </row>
    <row r="24" spans="6:9" ht="12.75">
      <c r="F24" s="229"/>
      <c r="G24" s="230"/>
      <c r="H24" s="230"/>
      <c r="I24" s="46"/>
    </row>
    <row r="25" spans="6:9" ht="12.75">
      <c r="F25" s="229"/>
      <c r="G25" s="230"/>
      <c r="H25" s="230"/>
      <c r="I25" s="46"/>
    </row>
    <row r="26" spans="6:9" ht="12.75">
      <c r="F26" s="229"/>
      <c r="G26" s="230"/>
      <c r="H26" s="230"/>
      <c r="I26" s="46"/>
    </row>
    <row r="27" spans="6:9" ht="12.75">
      <c r="F27" s="229"/>
      <c r="G27" s="230"/>
      <c r="H27" s="230"/>
      <c r="I27" s="46"/>
    </row>
    <row r="28" spans="6:9" ht="12.75"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5"/>
  <sheetViews>
    <sheetView showGridLines="0" showZeros="0" tabSelected="1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15" t="s">
        <v>102</v>
      </c>
      <c r="B1" s="315"/>
      <c r="C1" s="315"/>
      <c r="D1" s="315"/>
      <c r="E1" s="315"/>
      <c r="F1" s="315"/>
      <c r="G1" s="315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06" t="s">
        <v>2</v>
      </c>
      <c r="B3" s="307"/>
      <c r="C3" s="185" t="s">
        <v>105</v>
      </c>
      <c r="D3" s="186"/>
      <c r="E3" s="235" t="s">
        <v>85</v>
      </c>
      <c r="F3" s="236">
        <f>'so02 201 Rek'!H1</f>
        <v>201</v>
      </c>
      <c r="G3" s="237"/>
    </row>
    <row r="4" spans="1:7" ht="13.5" thickBot="1">
      <c r="A4" s="316" t="s">
        <v>76</v>
      </c>
      <c r="B4" s="309"/>
      <c r="C4" s="191" t="s">
        <v>427</v>
      </c>
      <c r="D4" s="192"/>
      <c r="E4" s="317" t="str">
        <f>'so02 201 Rek'!G2</f>
        <v>Přístupový chodník</v>
      </c>
      <c r="F4" s="318"/>
      <c r="G4" s="319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134</v>
      </c>
      <c r="C7" s="248" t="s">
        <v>135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137</v>
      </c>
      <c r="C8" s="259" t="s">
        <v>138</v>
      </c>
      <c r="D8" s="260" t="s">
        <v>112</v>
      </c>
      <c r="E8" s="261">
        <v>13.056</v>
      </c>
      <c r="F8" s="261">
        <v>0</v>
      </c>
      <c r="G8" s="262">
        <f aca="true" t="shared" si="0" ref="G8:G21">E8*F8</f>
        <v>0</v>
      </c>
      <c r="H8" s="263">
        <v>0</v>
      </c>
      <c r="I8" s="264">
        <f aca="true" t="shared" si="1" ref="I8:I21">E8*H8</f>
        <v>0</v>
      </c>
      <c r="J8" s="263">
        <v>0</v>
      </c>
      <c r="K8" s="264">
        <f aca="true" t="shared" si="2" ref="K8:K21"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aca="true" t="shared" si="3" ref="BA8:BA21">IF(AZ8=1,G8,0)</f>
        <v>0</v>
      </c>
      <c r="BB8" s="231">
        <f aca="true" t="shared" si="4" ref="BB8:BB21">IF(AZ8=2,G8,0)</f>
        <v>0</v>
      </c>
      <c r="BC8" s="231">
        <f aca="true" t="shared" si="5" ref="BC8:BC21">IF(AZ8=3,G8,0)</f>
        <v>0</v>
      </c>
      <c r="BD8" s="231">
        <f aca="true" t="shared" si="6" ref="BD8:BD21">IF(AZ8=4,G8,0)</f>
        <v>0</v>
      </c>
      <c r="BE8" s="231">
        <f aca="true" t="shared" si="7" ref="BE8:BE21">IF(AZ8=5,G8,0)</f>
        <v>0</v>
      </c>
      <c r="CA8" s="256">
        <v>1</v>
      </c>
      <c r="CB8" s="256">
        <v>1</v>
      </c>
    </row>
    <row r="9" spans="1:80" ht="12.75">
      <c r="A9" s="257">
        <v>2</v>
      </c>
      <c r="B9" s="258" t="s">
        <v>428</v>
      </c>
      <c r="C9" s="259" t="s">
        <v>429</v>
      </c>
      <c r="D9" s="260" t="s">
        <v>112</v>
      </c>
      <c r="E9" s="261">
        <v>9.792</v>
      </c>
      <c r="F9" s="261">
        <v>0</v>
      </c>
      <c r="G9" s="262">
        <f t="shared" si="0"/>
        <v>0</v>
      </c>
      <c r="H9" s="263">
        <v>0</v>
      </c>
      <c r="I9" s="264">
        <f t="shared" si="1"/>
        <v>0</v>
      </c>
      <c r="J9" s="263">
        <v>0</v>
      </c>
      <c r="K9" s="264">
        <f t="shared" si="2"/>
        <v>0</v>
      </c>
      <c r="O9" s="256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3"/>
        <v>0</v>
      </c>
      <c r="BB9" s="231">
        <f t="shared" si="4"/>
        <v>0</v>
      </c>
      <c r="BC9" s="231">
        <f t="shared" si="5"/>
        <v>0</v>
      </c>
      <c r="BD9" s="231">
        <f t="shared" si="6"/>
        <v>0</v>
      </c>
      <c r="BE9" s="231">
        <f t="shared" si="7"/>
        <v>0</v>
      </c>
      <c r="CA9" s="256">
        <v>1</v>
      </c>
      <c r="CB9" s="256">
        <v>1</v>
      </c>
    </row>
    <row r="10" spans="1:80" ht="12.75">
      <c r="A10" s="257">
        <v>3</v>
      </c>
      <c r="B10" s="258" t="s">
        <v>430</v>
      </c>
      <c r="C10" s="259" t="s">
        <v>431</v>
      </c>
      <c r="D10" s="260" t="s">
        <v>112</v>
      </c>
      <c r="E10" s="261">
        <v>9.792</v>
      </c>
      <c r="F10" s="261">
        <v>0</v>
      </c>
      <c r="G10" s="262">
        <f t="shared" si="0"/>
        <v>0</v>
      </c>
      <c r="H10" s="263">
        <v>0</v>
      </c>
      <c r="I10" s="264">
        <f t="shared" si="1"/>
        <v>0</v>
      </c>
      <c r="J10" s="263">
        <v>0</v>
      </c>
      <c r="K10" s="264">
        <f t="shared" si="2"/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3"/>
        <v>0</v>
      </c>
      <c r="BB10" s="231">
        <f t="shared" si="4"/>
        <v>0</v>
      </c>
      <c r="BC10" s="231">
        <f t="shared" si="5"/>
        <v>0</v>
      </c>
      <c r="BD10" s="231">
        <f t="shared" si="6"/>
        <v>0</v>
      </c>
      <c r="BE10" s="231">
        <f t="shared" si="7"/>
        <v>0</v>
      </c>
      <c r="CA10" s="256">
        <v>1</v>
      </c>
      <c r="CB10" s="256">
        <v>1</v>
      </c>
    </row>
    <row r="11" spans="1:80" ht="12.75">
      <c r="A11" s="257">
        <v>4</v>
      </c>
      <c r="B11" s="258" t="s">
        <v>113</v>
      </c>
      <c r="C11" s="259" t="s">
        <v>114</v>
      </c>
      <c r="D11" s="260" t="s">
        <v>112</v>
      </c>
      <c r="E11" s="261">
        <v>13.056</v>
      </c>
      <c r="F11" s="261">
        <v>0</v>
      </c>
      <c r="G11" s="262">
        <f t="shared" si="0"/>
        <v>0</v>
      </c>
      <c r="H11" s="263">
        <v>0</v>
      </c>
      <c r="I11" s="264">
        <f t="shared" si="1"/>
        <v>0</v>
      </c>
      <c r="J11" s="263">
        <v>0</v>
      </c>
      <c r="K11" s="264">
        <f t="shared" si="2"/>
        <v>0</v>
      </c>
      <c r="O11" s="256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3"/>
        <v>0</v>
      </c>
      <c r="BB11" s="231">
        <f t="shared" si="4"/>
        <v>0</v>
      </c>
      <c r="BC11" s="231">
        <f t="shared" si="5"/>
        <v>0</v>
      </c>
      <c r="BD11" s="231">
        <f t="shared" si="6"/>
        <v>0</v>
      </c>
      <c r="BE11" s="231">
        <f t="shared" si="7"/>
        <v>0</v>
      </c>
      <c r="CA11" s="256">
        <v>1</v>
      </c>
      <c r="CB11" s="256">
        <v>1</v>
      </c>
    </row>
    <row r="12" spans="1:80" ht="12.75">
      <c r="A12" s="257">
        <v>5</v>
      </c>
      <c r="B12" s="258" t="s">
        <v>115</v>
      </c>
      <c r="C12" s="259" t="s">
        <v>116</v>
      </c>
      <c r="D12" s="260" t="s">
        <v>112</v>
      </c>
      <c r="E12" s="261">
        <v>13.056</v>
      </c>
      <c r="F12" s="261">
        <v>0</v>
      </c>
      <c r="G12" s="262">
        <f t="shared" si="0"/>
        <v>0</v>
      </c>
      <c r="H12" s="263">
        <v>0</v>
      </c>
      <c r="I12" s="264">
        <f t="shared" si="1"/>
        <v>0</v>
      </c>
      <c r="J12" s="263">
        <v>0</v>
      </c>
      <c r="K12" s="264">
        <f t="shared" si="2"/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3"/>
        <v>0</v>
      </c>
      <c r="BB12" s="231">
        <f t="shared" si="4"/>
        <v>0</v>
      </c>
      <c r="BC12" s="231">
        <f t="shared" si="5"/>
        <v>0</v>
      </c>
      <c r="BD12" s="231">
        <f t="shared" si="6"/>
        <v>0</v>
      </c>
      <c r="BE12" s="231">
        <f t="shared" si="7"/>
        <v>0</v>
      </c>
      <c r="CA12" s="256">
        <v>1</v>
      </c>
      <c r="CB12" s="256">
        <v>1</v>
      </c>
    </row>
    <row r="13" spans="1:80" ht="12.75">
      <c r="A13" s="257">
        <v>6</v>
      </c>
      <c r="B13" s="258" t="s">
        <v>119</v>
      </c>
      <c r="C13" s="259" t="s">
        <v>120</v>
      </c>
      <c r="D13" s="260" t="s">
        <v>121</v>
      </c>
      <c r="E13" s="261">
        <v>65.28</v>
      </c>
      <c r="F13" s="261">
        <v>0</v>
      </c>
      <c r="G13" s="262">
        <f t="shared" si="0"/>
        <v>0</v>
      </c>
      <c r="H13" s="263">
        <v>0</v>
      </c>
      <c r="I13" s="264">
        <f t="shared" si="1"/>
        <v>0</v>
      </c>
      <c r="J13" s="263">
        <v>0</v>
      </c>
      <c r="K13" s="264">
        <f t="shared" si="2"/>
        <v>0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3"/>
        <v>0</v>
      </c>
      <c r="BB13" s="231">
        <f t="shared" si="4"/>
        <v>0</v>
      </c>
      <c r="BC13" s="231">
        <f t="shared" si="5"/>
        <v>0</v>
      </c>
      <c r="BD13" s="231">
        <f t="shared" si="6"/>
        <v>0</v>
      </c>
      <c r="BE13" s="231">
        <f t="shared" si="7"/>
        <v>0</v>
      </c>
      <c r="CA13" s="256">
        <v>1</v>
      </c>
      <c r="CB13" s="256">
        <v>1</v>
      </c>
    </row>
    <row r="14" spans="1:80" ht="12.75">
      <c r="A14" s="257">
        <v>7</v>
      </c>
      <c r="B14" s="258" t="s">
        <v>432</v>
      </c>
      <c r="C14" s="259" t="s">
        <v>433</v>
      </c>
      <c r="D14" s="260" t="s">
        <v>121</v>
      </c>
      <c r="E14" s="261">
        <v>65.28</v>
      </c>
      <c r="F14" s="261">
        <v>0</v>
      </c>
      <c r="G14" s="262">
        <f t="shared" si="0"/>
        <v>0</v>
      </c>
      <c r="H14" s="263">
        <v>0.3708</v>
      </c>
      <c r="I14" s="264">
        <f t="shared" si="1"/>
        <v>24.205824000000003</v>
      </c>
      <c r="J14" s="263">
        <v>0</v>
      </c>
      <c r="K14" s="264">
        <f t="shared" si="2"/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3"/>
        <v>0</v>
      </c>
      <c r="BB14" s="231">
        <f t="shared" si="4"/>
        <v>0</v>
      </c>
      <c r="BC14" s="231">
        <f t="shared" si="5"/>
        <v>0</v>
      </c>
      <c r="BD14" s="231">
        <f t="shared" si="6"/>
        <v>0</v>
      </c>
      <c r="BE14" s="231">
        <f t="shared" si="7"/>
        <v>0</v>
      </c>
      <c r="CA14" s="256">
        <v>1</v>
      </c>
      <c r="CB14" s="256">
        <v>1</v>
      </c>
    </row>
    <row r="15" spans="1:80" ht="12.75">
      <c r="A15" s="257">
        <v>8</v>
      </c>
      <c r="B15" s="258" t="s">
        <v>434</v>
      </c>
      <c r="C15" s="259" t="s">
        <v>435</v>
      </c>
      <c r="D15" s="260" t="s">
        <v>121</v>
      </c>
      <c r="E15" s="261">
        <v>65.28</v>
      </c>
      <c r="F15" s="261">
        <v>0</v>
      </c>
      <c r="G15" s="262">
        <f t="shared" si="0"/>
        <v>0</v>
      </c>
      <c r="H15" s="263">
        <v>0.0739</v>
      </c>
      <c r="I15" s="264">
        <f t="shared" si="1"/>
        <v>4.824192</v>
      </c>
      <c r="J15" s="263">
        <v>0</v>
      </c>
      <c r="K15" s="264">
        <f t="shared" si="2"/>
        <v>0</v>
      </c>
      <c r="O15" s="256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 t="shared" si="3"/>
        <v>0</v>
      </c>
      <c r="BB15" s="231">
        <f t="shared" si="4"/>
        <v>0</v>
      </c>
      <c r="BC15" s="231">
        <f t="shared" si="5"/>
        <v>0</v>
      </c>
      <c r="BD15" s="231">
        <f t="shared" si="6"/>
        <v>0</v>
      </c>
      <c r="BE15" s="231">
        <f t="shared" si="7"/>
        <v>0</v>
      </c>
      <c r="CA15" s="256">
        <v>1</v>
      </c>
      <c r="CB15" s="256">
        <v>1</v>
      </c>
    </row>
    <row r="16" spans="1:80" ht="12.75">
      <c r="A16" s="257">
        <v>9</v>
      </c>
      <c r="B16" s="258" t="s">
        <v>141</v>
      </c>
      <c r="C16" s="259" t="s">
        <v>142</v>
      </c>
      <c r="D16" s="260" t="s">
        <v>143</v>
      </c>
      <c r="E16" s="261">
        <v>85.6</v>
      </c>
      <c r="F16" s="261">
        <v>0</v>
      </c>
      <c r="G16" s="262">
        <f t="shared" si="0"/>
        <v>0</v>
      </c>
      <c r="H16" s="263">
        <v>0.10598</v>
      </c>
      <c r="I16" s="264">
        <f t="shared" si="1"/>
        <v>9.071888</v>
      </c>
      <c r="J16" s="263">
        <v>0</v>
      </c>
      <c r="K16" s="264">
        <f t="shared" si="2"/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 t="shared" si="3"/>
        <v>0</v>
      </c>
      <c r="BB16" s="231">
        <f t="shared" si="4"/>
        <v>0</v>
      </c>
      <c r="BC16" s="231">
        <f t="shared" si="5"/>
        <v>0</v>
      </c>
      <c r="BD16" s="231">
        <f t="shared" si="6"/>
        <v>0</v>
      </c>
      <c r="BE16" s="231">
        <f t="shared" si="7"/>
        <v>0</v>
      </c>
      <c r="CA16" s="256">
        <v>1</v>
      </c>
      <c r="CB16" s="256">
        <v>1</v>
      </c>
    </row>
    <row r="17" spans="1:80" ht="22.5">
      <c r="A17" s="257">
        <v>10</v>
      </c>
      <c r="B17" s="258" t="s">
        <v>436</v>
      </c>
      <c r="C17" s="259" t="s">
        <v>437</v>
      </c>
      <c r="D17" s="260" t="s">
        <v>133</v>
      </c>
      <c r="E17" s="261">
        <v>1</v>
      </c>
      <c r="F17" s="261">
        <v>0</v>
      </c>
      <c r="G17" s="262">
        <f t="shared" si="0"/>
        <v>0</v>
      </c>
      <c r="H17" s="263">
        <v>0</v>
      </c>
      <c r="I17" s="264">
        <f t="shared" si="1"/>
        <v>0</v>
      </c>
      <c r="J17" s="263"/>
      <c r="K17" s="264">
        <f t="shared" si="2"/>
        <v>0</v>
      </c>
      <c r="O17" s="256">
        <v>2</v>
      </c>
      <c r="AA17" s="231">
        <v>12</v>
      </c>
      <c r="AB17" s="231">
        <v>0</v>
      </c>
      <c r="AC17" s="231">
        <v>13</v>
      </c>
      <c r="AZ17" s="231">
        <v>1</v>
      </c>
      <c r="BA17" s="231">
        <f t="shared" si="3"/>
        <v>0</v>
      </c>
      <c r="BB17" s="231">
        <f t="shared" si="4"/>
        <v>0</v>
      </c>
      <c r="BC17" s="231">
        <f t="shared" si="5"/>
        <v>0</v>
      </c>
      <c r="BD17" s="231">
        <f t="shared" si="6"/>
        <v>0</v>
      </c>
      <c r="BE17" s="231">
        <f t="shared" si="7"/>
        <v>0</v>
      </c>
      <c r="CA17" s="256">
        <v>12</v>
      </c>
      <c r="CB17" s="256">
        <v>0</v>
      </c>
    </row>
    <row r="18" spans="1:80" ht="22.5">
      <c r="A18" s="257">
        <v>11</v>
      </c>
      <c r="B18" s="258" t="s">
        <v>438</v>
      </c>
      <c r="C18" s="259" t="s">
        <v>439</v>
      </c>
      <c r="D18" s="260" t="s">
        <v>133</v>
      </c>
      <c r="E18" s="261">
        <v>1</v>
      </c>
      <c r="F18" s="261">
        <v>0</v>
      </c>
      <c r="G18" s="262">
        <f t="shared" si="0"/>
        <v>0</v>
      </c>
      <c r="H18" s="263">
        <v>0</v>
      </c>
      <c r="I18" s="264">
        <f t="shared" si="1"/>
        <v>0</v>
      </c>
      <c r="J18" s="263"/>
      <c r="K18" s="264">
        <f t="shared" si="2"/>
        <v>0</v>
      </c>
      <c r="O18" s="256">
        <v>2</v>
      </c>
      <c r="AA18" s="231">
        <v>12</v>
      </c>
      <c r="AB18" s="231">
        <v>0</v>
      </c>
      <c r="AC18" s="231">
        <v>14</v>
      </c>
      <c r="AZ18" s="231">
        <v>1</v>
      </c>
      <c r="BA18" s="231">
        <f t="shared" si="3"/>
        <v>0</v>
      </c>
      <c r="BB18" s="231">
        <f t="shared" si="4"/>
        <v>0</v>
      </c>
      <c r="BC18" s="231">
        <f t="shared" si="5"/>
        <v>0</v>
      </c>
      <c r="BD18" s="231">
        <f t="shared" si="6"/>
        <v>0</v>
      </c>
      <c r="BE18" s="231">
        <f t="shared" si="7"/>
        <v>0</v>
      </c>
      <c r="CA18" s="256">
        <v>12</v>
      </c>
      <c r="CB18" s="256">
        <v>0</v>
      </c>
    </row>
    <row r="19" spans="1:80" ht="12.75">
      <c r="A19" s="257">
        <v>12</v>
      </c>
      <c r="B19" s="258" t="s">
        <v>144</v>
      </c>
      <c r="C19" s="259" t="s">
        <v>145</v>
      </c>
      <c r="D19" s="260" t="s">
        <v>146</v>
      </c>
      <c r="E19" s="261">
        <v>85.6</v>
      </c>
      <c r="F19" s="261">
        <v>0</v>
      </c>
      <c r="G19" s="262">
        <f t="shared" si="0"/>
        <v>0</v>
      </c>
      <c r="H19" s="263">
        <v>0</v>
      </c>
      <c r="I19" s="264">
        <f t="shared" si="1"/>
        <v>0</v>
      </c>
      <c r="J19" s="263"/>
      <c r="K19" s="264">
        <f t="shared" si="2"/>
        <v>0</v>
      </c>
      <c r="O19" s="256">
        <v>2</v>
      </c>
      <c r="AA19" s="231">
        <v>3</v>
      </c>
      <c r="AB19" s="231">
        <v>1</v>
      </c>
      <c r="AC19" s="231">
        <v>59217330</v>
      </c>
      <c r="AZ19" s="231">
        <v>1</v>
      </c>
      <c r="BA19" s="231">
        <f t="shared" si="3"/>
        <v>0</v>
      </c>
      <c r="BB19" s="231">
        <f t="shared" si="4"/>
        <v>0</v>
      </c>
      <c r="BC19" s="231">
        <f t="shared" si="5"/>
        <v>0</v>
      </c>
      <c r="BD19" s="231">
        <f t="shared" si="6"/>
        <v>0</v>
      </c>
      <c r="BE19" s="231">
        <f t="shared" si="7"/>
        <v>0</v>
      </c>
      <c r="CA19" s="256">
        <v>3</v>
      </c>
      <c r="CB19" s="256">
        <v>1</v>
      </c>
    </row>
    <row r="20" spans="1:80" ht="12.75">
      <c r="A20" s="257">
        <v>13</v>
      </c>
      <c r="B20" s="258" t="s">
        <v>440</v>
      </c>
      <c r="C20" s="259" t="s">
        <v>441</v>
      </c>
      <c r="D20" s="260" t="s">
        <v>121</v>
      </c>
      <c r="E20" s="261">
        <v>65.28</v>
      </c>
      <c r="F20" s="261">
        <v>0</v>
      </c>
      <c r="G20" s="262">
        <f t="shared" si="0"/>
        <v>0</v>
      </c>
      <c r="H20" s="263">
        <v>0</v>
      </c>
      <c r="I20" s="264">
        <f t="shared" si="1"/>
        <v>0</v>
      </c>
      <c r="J20" s="263"/>
      <c r="K20" s="264">
        <f t="shared" si="2"/>
        <v>0</v>
      </c>
      <c r="O20" s="256">
        <v>2</v>
      </c>
      <c r="AA20" s="231">
        <v>3</v>
      </c>
      <c r="AB20" s="231">
        <v>1</v>
      </c>
      <c r="AC20" s="231">
        <v>59245020</v>
      </c>
      <c r="AZ20" s="231">
        <v>1</v>
      </c>
      <c r="BA20" s="231">
        <f t="shared" si="3"/>
        <v>0</v>
      </c>
      <c r="BB20" s="231">
        <f t="shared" si="4"/>
        <v>0</v>
      </c>
      <c r="BC20" s="231">
        <f t="shared" si="5"/>
        <v>0</v>
      </c>
      <c r="BD20" s="231">
        <f t="shared" si="6"/>
        <v>0</v>
      </c>
      <c r="BE20" s="231">
        <f t="shared" si="7"/>
        <v>0</v>
      </c>
      <c r="CA20" s="256">
        <v>3</v>
      </c>
      <c r="CB20" s="256">
        <v>1</v>
      </c>
    </row>
    <row r="21" spans="1:80" ht="12.75">
      <c r="A21" s="257">
        <v>14</v>
      </c>
      <c r="B21" s="258" t="s">
        <v>147</v>
      </c>
      <c r="C21" s="259" t="s">
        <v>148</v>
      </c>
      <c r="D21" s="260" t="s">
        <v>130</v>
      </c>
      <c r="E21" s="261">
        <v>38.101904</v>
      </c>
      <c r="F21" s="261">
        <v>0</v>
      </c>
      <c r="G21" s="262">
        <f t="shared" si="0"/>
        <v>0</v>
      </c>
      <c r="H21" s="263">
        <v>0</v>
      </c>
      <c r="I21" s="264">
        <f t="shared" si="1"/>
        <v>0</v>
      </c>
      <c r="J21" s="263"/>
      <c r="K21" s="264">
        <f t="shared" si="2"/>
        <v>0</v>
      </c>
      <c r="O21" s="256">
        <v>2</v>
      </c>
      <c r="AA21" s="231">
        <v>7</v>
      </c>
      <c r="AB21" s="231">
        <v>1</v>
      </c>
      <c r="AC21" s="231">
        <v>2</v>
      </c>
      <c r="AZ21" s="231">
        <v>1</v>
      </c>
      <c r="BA21" s="231">
        <f t="shared" si="3"/>
        <v>0</v>
      </c>
      <c r="BB21" s="231">
        <f t="shared" si="4"/>
        <v>0</v>
      </c>
      <c r="BC21" s="231">
        <f t="shared" si="5"/>
        <v>0</v>
      </c>
      <c r="BD21" s="231">
        <f t="shared" si="6"/>
        <v>0</v>
      </c>
      <c r="BE21" s="231">
        <f t="shared" si="7"/>
        <v>0</v>
      </c>
      <c r="CA21" s="256">
        <v>7</v>
      </c>
      <c r="CB21" s="256">
        <v>1</v>
      </c>
    </row>
    <row r="22" spans="1:57" ht="12.75">
      <c r="A22" s="266"/>
      <c r="B22" s="267" t="s">
        <v>100</v>
      </c>
      <c r="C22" s="268" t="s">
        <v>136</v>
      </c>
      <c r="D22" s="269"/>
      <c r="E22" s="270"/>
      <c r="F22" s="271"/>
      <c r="G22" s="272">
        <f>SUM(G7:G21)</f>
        <v>0</v>
      </c>
      <c r="H22" s="273"/>
      <c r="I22" s="274">
        <f>SUM(I7:I21)</f>
        <v>38.101904000000005</v>
      </c>
      <c r="J22" s="273"/>
      <c r="K22" s="274">
        <f>SUM(K7:K21)</f>
        <v>0</v>
      </c>
      <c r="O22" s="256">
        <v>4</v>
      </c>
      <c r="BA22" s="275">
        <f>SUM(BA7:BA21)</f>
        <v>0</v>
      </c>
      <c r="BB22" s="275">
        <f>SUM(BB7:BB21)</f>
        <v>0</v>
      </c>
      <c r="BC22" s="275">
        <f>SUM(BC7:BC21)</f>
        <v>0</v>
      </c>
      <c r="BD22" s="275">
        <f>SUM(BD7:BD21)</f>
        <v>0</v>
      </c>
      <c r="BE22" s="275">
        <f>SUM(BE7:BE21)</f>
        <v>0</v>
      </c>
    </row>
    <row r="23" ht="12.75">
      <c r="E23" s="231"/>
    </row>
    <row r="24" ht="12.75">
      <c r="E24" s="231"/>
    </row>
    <row r="25" ht="12.75">
      <c r="E25" s="231"/>
    </row>
    <row r="26" ht="12.75">
      <c r="E26" s="231"/>
    </row>
    <row r="27" ht="12.75">
      <c r="E27" s="231"/>
    </row>
    <row r="28" ht="12.75">
      <c r="E28" s="231"/>
    </row>
    <row r="29" ht="12.75">
      <c r="E29" s="231"/>
    </row>
    <row r="30" ht="12.75">
      <c r="E30" s="231"/>
    </row>
    <row r="31" ht="12.75">
      <c r="E31" s="231"/>
    </row>
    <row r="32" ht="12.75">
      <c r="E32" s="231"/>
    </row>
    <row r="33" ht="12.75">
      <c r="E33" s="231"/>
    </row>
    <row r="34" ht="12.75">
      <c r="E34" s="231"/>
    </row>
    <row r="35" ht="12.75">
      <c r="E35" s="231"/>
    </row>
    <row r="36" ht="12.75">
      <c r="E36" s="231"/>
    </row>
    <row r="37" ht="12.75">
      <c r="E37" s="231"/>
    </row>
    <row r="38" ht="12.75">
      <c r="E38" s="231"/>
    </row>
    <row r="39" ht="12.75">
      <c r="E39" s="231"/>
    </row>
    <row r="40" ht="12.75">
      <c r="E40" s="231"/>
    </row>
    <row r="41" ht="12.75">
      <c r="E41" s="231"/>
    </row>
    <row r="42" ht="12.75">
      <c r="E42" s="231"/>
    </row>
    <row r="43" ht="12.75">
      <c r="E43" s="231"/>
    </row>
    <row r="44" ht="12.75">
      <c r="E44" s="231"/>
    </row>
    <row r="45" ht="12.75">
      <c r="E45" s="231"/>
    </row>
    <row r="46" spans="1:7" ht="12.75">
      <c r="A46" s="265"/>
      <c r="B46" s="265"/>
      <c r="C46" s="265"/>
      <c r="D46" s="265"/>
      <c r="E46" s="265"/>
      <c r="F46" s="265"/>
      <c r="G46" s="265"/>
    </row>
    <row r="47" spans="1:7" ht="12.75">
      <c r="A47" s="265"/>
      <c r="B47" s="265"/>
      <c r="C47" s="265"/>
      <c r="D47" s="265"/>
      <c r="E47" s="265"/>
      <c r="F47" s="265"/>
      <c r="G47" s="265"/>
    </row>
    <row r="48" spans="1:7" ht="12.75">
      <c r="A48" s="265"/>
      <c r="B48" s="265"/>
      <c r="C48" s="265"/>
      <c r="D48" s="265"/>
      <c r="E48" s="265"/>
      <c r="F48" s="265"/>
      <c r="G48" s="265"/>
    </row>
    <row r="49" spans="1:7" ht="12.75">
      <c r="A49" s="265"/>
      <c r="B49" s="265"/>
      <c r="C49" s="265"/>
      <c r="D49" s="265"/>
      <c r="E49" s="265"/>
      <c r="F49" s="265"/>
      <c r="G49" s="265"/>
    </row>
    <row r="50" ht="12.75">
      <c r="E50" s="231"/>
    </row>
    <row r="51" ht="12.75">
      <c r="E51" s="231"/>
    </row>
    <row r="52" ht="12.75">
      <c r="E52" s="231"/>
    </row>
    <row r="53" ht="12.75">
      <c r="E53" s="231"/>
    </row>
    <row r="54" ht="12.75">
      <c r="E54" s="231"/>
    </row>
    <row r="55" ht="12.75">
      <c r="E55" s="231"/>
    </row>
    <row r="56" ht="12.75">
      <c r="E56" s="231"/>
    </row>
    <row r="57" ht="12.75">
      <c r="E57" s="231"/>
    </row>
    <row r="58" ht="12.75">
      <c r="E58" s="231"/>
    </row>
    <row r="59" ht="12.75">
      <c r="E59" s="231"/>
    </row>
    <row r="60" ht="12.75">
      <c r="E60" s="231"/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ht="12.75">
      <c r="E75" s="231"/>
    </row>
    <row r="76" ht="12.75">
      <c r="E76" s="231"/>
    </row>
    <row r="77" ht="12.75">
      <c r="E77" s="231"/>
    </row>
    <row r="78" ht="12.75">
      <c r="E78" s="231"/>
    </row>
    <row r="79" ht="12.75">
      <c r="E79" s="231"/>
    </row>
    <row r="80" ht="12.75">
      <c r="E80" s="231"/>
    </row>
    <row r="81" spans="1:2" ht="12.75">
      <c r="A81" s="276"/>
      <c r="B81" s="276"/>
    </row>
    <row r="82" spans="1:7" ht="12.75">
      <c r="A82" s="265"/>
      <c r="B82" s="265"/>
      <c r="C82" s="277"/>
      <c r="D82" s="277"/>
      <c r="E82" s="278"/>
      <c r="F82" s="277"/>
      <c r="G82" s="279"/>
    </row>
    <row r="83" spans="1:7" ht="12.75">
      <c r="A83" s="280"/>
      <c r="B83" s="280"/>
      <c r="C83" s="265"/>
      <c r="D83" s="265"/>
      <c r="E83" s="281"/>
      <c r="F83" s="265"/>
      <c r="G83" s="265"/>
    </row>
    <row r="84" spans="1:7" ht="12.75">
      <c r="A84" s="265"/>
      <c r="B84" s="265"/>
      <c r="C84" s="265"/>
      <c r="D84" s="265"/>
      <c r="E84" s="281"/>
      <c r="F84" s="265"/>
      <c r="G84" s="265"/>
    </row>
    <row r="85" spans="1:7" ht="12.75">
      <c r="A85" s="265"/>
      <c r="B85" s="265"/>
      <c r="C85" s="265"/>
      <c r="D85" s="265"/>
      <c r="E85" s="281"/>
      <c r="F85" s="265"/>
      <c r="G85" s="265"/>
    </row>
    <row r="86" spans="1:7" ht="12.75">
      <c r="A86" s="265"/>
      <c r="B86" s="265"/>
      <c r="C86" s="265"/>
      <c r="D86" s="265"/>
      <c r="E86" s="281"/>
      <c r="F86" s="265"/>
      <c r="G86" s="265"/>
    </row>
    <row r="87" spans="1:7" ht="12.75">
      <c r="A87" s="265"/>
      <c r="B87" s="265"/>
      <c r="C87" s="265"/>
      <c r="D87" s="265"/>
      <c r="E87" s="281"/>
      <c r="F87" s="265"/>
      <c r="G87" s="265"/>
    </row>
    <row r="88" spans="1:7" ht="12.75">
      <c r="A88" s="265"/>
      <c r="B88" s="265"/>
      <c r="C88" s="265"/>
      <c r="D88" s="265"/>
      <c r="E88" s="281"/>
      <c r="F88" s="265"/>
      <c r="G88" s="265"/>
    </row>
    <row r="89" spans="1:7" ht="12.75">
      <c r="A89" s="265"/>
      <c r="B89" s="265"/>
      <c r="C89" s="265"/>
      <c r="D89" s="265"/>
      <c r="E89" s="281"/>
      <c r="F89" s="265"/>
      <c r="G89" s="265"/>
    </row>
    <row r="90" spans="1:7" ht="12.75">
      <c r="A90" s="265"/>
      <c r="B90" s="265"/>
      <c r="C90" s="265"/>
      <c r="D90" s="265"/>
      <c r="E90" s="281"/>
      <c r="F90" s="265"/>
      <c r="G90" s="265"/>
    </row>
    <row r="91" spans="1:7" ht="12.75">
      <c r="A91" s="265"/>
      <c r="B91" s="265"/>
      <c r="C91" s="265"/>
      <c r="D91" s="265"/>
      <c r="E91" s="281"/>
      <c r="F91" s="265"/>
      <c r="G91" s="265"/>
    </row>
    <row r="92" spans="1:7" ht="12.75">
      <c r="A92" s="265"/>
      <c r="B92" s="265"/>
      <c r="C92" s="265"/>
      <c r="D92" s="265"/>
      <c r="E92" s="281"/>
      <c r="F92" s="265"/>
      <c r="G92" s="265"/>
    </row>
    <row r="93" spans="1:7" ht="12.75">
      <c r="A93" s="265"/>
      <c r="B93" s="265"/>
      <c r="C93" s="265"/>
      <c r="D93" s="265"/>
      <c r="E93" s="281"/>
      <c r="F93" s="265"/>
      <c r="G93" s="265"/>
    </row>
    <row r="94" spans="1:7" ht="12.75">
      <c r="A94" s="265"/>
      <c r="B94" s="265"/>
      <c r="C94" s="265"/>
      <c r="D94" s="265"/>
      <c r="E94" s="281"/>
      <c r="F94" s="265"/>
      <c r="G94" s="265"/>
    </row>
    <row r="95" spans="1:7" ht="12.75">
      <c r="A95" s="265"/>
      <c r="B95" s="265"/>
      <c r="C95" s="265"/>
      <c r="D95" s="265"/>
      <c r="E95" s="281"/>
      <c r="F95" s="265"/>
      <c r="G95" s="26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ondrouskovar</cp:lastModifiedBy>
  <dcterms:created xsi:type="dcterms:W3CDTF">2011-04-15T07:55:33Z</dcterms:created>
  <dcterms:modified xsi:type="dcterms:W3CDTF">2011-12-19T14:48:15Z</dcterms:modified>
  <cp:category/>
  <cp:version/>
  <cp:contentType/>
  <cp:contentStatus/>
</cp:coreProperties>
</file>