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8475" windowHeight="6990" activeTab="0"/>
  </bookViews>
  <sheets>
    <sheet name="úpravy-zkr.2022" sheetId="1" r:id="rId1"/>
    <sheet name="střednědobý výhled" sheetId="2" r:id="rId2"/>
  </sheets>
  <definedNames/>
  <calcPr fullCalcOnLoad="1"/>
</workbook>
</file>

<file path=xl/sharedStrings.xml><?xml version="1.0" encoding="utf-8"?>
<sst xmlns="http://schemas.openxmlformats.org/spreadsheetml/2006/main" count="122" uniqueCount="99">
  <si>
    <t>Příjmy</t>
  </si>
  <si>
    <t>Výdaje</t>
  </si>
  <si>
    <t>Rozpočet</t>
  </si>
  <si>
    <t>Změna</t>
  </si>
  <si>
    <t>Financování</t>
  </si>
  <si>
    <t>Rozdíl (příjmy-výdaje+financování)</t>
  </si>
  <si>
    <t>Přijaté sankční platby</t>
  </si>
  <si>
    <t>Správní poplatky</t>
  </si>
  <si>
    <t>Daně z příjmů fyzických osob</t>
  </si>
  <si>
    <t>Daňové příjmy</t>
  </si>
  <si>
    <t>součet tř.1</t>
  </si>
  <si>
    <t>součet tř.2</t>
  </si>
  <si>
    <t>Nedaňové příjmy</t>
  </si>
  <si>
    <t>součet tř.3</t>
  </si>
  <si>
    <t>Kapitálové příjmy</t>
  </si>
  <si>
    <t>součet tř.4</t>
  </si>
  <si>
    <t>Přijaté dotace</t>
  </si>
  <si>
    <t>Příjmy celkem</t>
  </si>
  <si>
    <t>Daně z příjmů právnických osob</t>
  </si>
  <si>
    <t>Obecné vnitřní daně ze zboží a služeb</t>
  </si>
  <si>
    <t>Poplatky a odvody v oblasti živ.prostředí</t>
  </si>
  <si>
    <t>Místní poplatky z vybraných činností a služeb</t>
  </si>
  <si>
    <t>Ostatní odvody z vybraných činností a služeb</t>
  </si>
  <si>
    <t>Daně z majetku</t>
  </si>
  <si>
    <t>Příjmy z vlastní činnosti</t>
  </si>
  <si>
    <t>Příjmy z pronájmu majetku</t>
  </si>
  <si>
    <t>Příjmy z úroků a real.fin.majetku</t>
  </si>
  <si>
    <t>Přijaté vratky transferů</t>
  </si>
  <si>
    <t>Příjmy z prodeje krátk.a drob.dl.majetku</t>
  </si>
  <si>
    <t>Ostatní nedaňové příjmy</t>
  </si>
  <si>
    <t>Příjmy z prodeje dl.majetku</t>
  </si>
  <si>
    <t>Ostatní kapitálové příjmy</t>
  </si>
  <si>
    <t>Neinv.př.dotace od veř.rozp.ústř.orgánů</t>
  </si>
  <si>
    <t>Neinv.př.dotace od veř.rozp.úz.úrovně</t>
  </si>
  <si>
    <t>Převody z vlastních fondů</t>
  </si>
  <si>
    <t>NI př.dotace ze stát.fin.aktiv</t>
  </si>
  <si>
    <t>Inv.př.dotace od veř.rozp.ústř.úr.</t>
  </si>
  <si>
    <t>Inv.př.dotace od veř.rozp.úz.úr.</t>
  </si>
  <si>
    <t>Krátkodobé financování</t>
  </si>
  <si>
    <t>Dlouhodobé financování</t>
  </si>
  <si>
    <t>Opravní položky k peněžním operacím</t>
  </si>
  <si>
    <t>součet tř.8</t>
  </si>
  <si>
    <t>Financování celkem</t>
  </si>
  <si>
    <t>doprava</t>
  </si>
  <si>
    <t>vodní hospodářství</t>
  </si>
  <si>
    <t>vzdělávání</t>
  </si>
  <si>
    <t>kultura,církve a sdělovací prostředky</t>
  </si>
  <si>
    <t>tělovýchova a zájmová činnost</t>
  </si>
  <si>
    <t>zdravotnictví</t>
  </si>
  <si>
    <t>bydlení,komunální služby a územní rozvoj</t>
  </si>
  <si>
    <t>ochrana životního prostředí</t>
  </si>
  <si>
    <t>soc.péče a pomoc a spol.činnosti v soc.z.</t>
  </si>
  <si>
    <t>civilní připravenost na krizové stavy</t>
  </si>
  <si>
    <t>požární ochrana a integrovaný záchr.system</t>
  </si>
  <si>
    <t>stát.moc,správa,územ.samospráva</t>
  </si>
  <si>
    <t>finanční operace</t>
  </si>
  <si>
    <t>ostatní činnosti</t>
  </si>
  <si>
    <t>běžné výdaje celkem</t>
  </si>
  <si>
    <t>kapitálové výdaje celkem</t>
  </si>
  <si>
    <t>výdaje celkem</t>
  </si>
  <si>
    <t>politika zaměstnanosti</t>
  </si>
  <si>
    <t xml:space="preserve">vodní hospodářství </t>
  </si>
  <si>
    <t>stát.moc,správa,územní samostpráva</t>
  </si>
  <si>
    <t>Upravený r.</t>
  </si>
  <si>
    <t>(kontrolní součet)</t>
  </si>
  <si>
    <t>Zpracovala:</t>
  </si>
  <si>
    <t>Jirásková</t>
  </si>
  <si>
    <t>zemědělství a lesní hospodářství</t>
  </si>
  <si>
    <t>průmysl,stavebnictví,obchod a služby</t>
  </si>
  <si>
    <t>1.1.</t>
  </si>
  <si>
    <t>Daně,popl. a jiná obd. peněžitá plnění</t>
  </si>
  <si>
    <t>Stav na účtu</t>
  </si>
  <si>
    <t>Střednědobý výhled rozpočtu obce Štěchovice na roky 2023 - 2026</t>
  </si>
  <si>
    <t>uvedeno v tis. CZK</t>
  </si>
  <si>
    <t>PŘÍJMY</t>
  </si>
  <si>
    <t>rozp.2022</t>
  </si>
  <si>
    <t>plán 2023</t>
  </si>
  <si>
    <t>plán 2024</t>
  </si>
  <si>
    <t>plán 2025</t>
  </si>
  <si>
    <t>plán 2026</t>
  </si>
  <si>
    <t>daně z přijmu FO</t>
  </si>
  <si>
    <t>daně z příjmu PO</t>
  </si>
  <si>
    <t>DPH</t>
  </si>
  <si>
    <t>ost.daně a poplatky</t>
  </si>
  <si>
    <t>Dańové celkem</t>
  </si>
  <si>
    <t>Nedaňové</t>
  </si>
  <si>
    <t>Kapitálové</t>
  </si>
  <si>
    <t>Přijaté transfery</t>
  </si>
  <si>
    <t>CELKOVÉ PŘÍJMY</t>
  </si>
  <si>
    <t>VÝDAJE</t>
  </si>
  <si>
    <t>BĚŽNÉ</t>
  </si>
  <si>
    <t>KAPITÁLOVÉ</t>
  </si>
  <si>
    <t>CELKOVÉ VÝDAJE</t>
  </si>
  <si>
    <t xml:space="preserve">PŘÍJMY - VÝDAJE </t>
  </si>
  <si>
    <t xml:space="preserve">Výhledy na roky 2023 až 2024 jsou navrženy jako jako ztrátové v běžných letech se zapracováním předpokládaného makroekonomického vývoje  v letech 2022-2024. </t>
  </si>
  <si>
    <t>Ze stávajících úvěrů zůstává po roce 2022 jen úvěr VDJ Masečín a lávka a do roku 2024 VaK , z toho vyplývá zůstatek splátek v celkové výši 7 140 tis. CZK k 31. 12. 2022.</t>
  </si>
  <si>
    <t>V současné době má obec na účtě dostatek finančníchprostředků pro pokrytí případných ztrát v tomto období.</t>
  </si>
  <si>
    <t>V případě, že bude obec hospodařit s přebytkem, bude tento přebytek použit k investicím, opravám obecního majetku či splátkám investičních úvěrů.</t>
  </si>
  <si>
    <t>Návrh změny rozpočtu Městyse Štěchovice (zkrácené) - rozpočtové opatření 1/2022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</si>
</sst>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  <numFmt numFmtId="168" formatCode="#,##0_ ;\-#,##0\ "/>
    <numFmt numFmtId="169" formatCode="#,##0.00_ ;\-#,##0.00\ "/>
    <numFmt numFmtId="170" formatCode="0.0%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28" fillId="0" borderId="10" xfId="0" applyFont="1" applyBorder="1" applyAlignment="1">
      <alignment/>
    </xf>
    <xf numFmtId="3" fontId="28" fillId="0" borderId="0" xfId="0" applyNumberFormat="1" applyFont="1" applyAlignment="1">
      <alignment/>
    </xf>
    <xf numFmtId="3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28">
      <selection activeCell="A1" sqref="A1"/>
    </sheetView>
  </sheetViews>
  <sheetFormatPr defaultColWidth="9.140625" defaultRowHeight="12.75"/>
  <cols>
    <col min="1" max="1" width="11.00390625" style="0" customWidth="1"/>
    <col min="2" max="2" width="38.421875" style="0" customWidth="1"/>
    <col min="3" max="3" width="12.8515625" style="0" customWidth="1"/>
    <col min="4" max="4" width="12.28125" style="13" customWidth="1"/>
    <col min="5" max="5" width="13.00390625" style="0" customWidth="1"/>
  </cols>
  <sheetData>
    <row r="1" spans="1:5" ht="18">
      <c r="A1" s="3" t="s">
        <v>98</v>
      </c>
      <c r="E1" s="9"/>
    </row>
    <row r="2" spans="1:5" ht="12.75">
      <c r="A2" s="2" t="s">
        <v>0</v>
      </c>
      <c r="E2" s="9"/>
    </row>
    <row r="3" spans="3:5" ht="12.75">
      <c r="C3" t="s">
        <v>2</v>
      </c>
      <c r="D3" s="22" t="s">
        <v>3</v>
      </c>
      <c r="E3" s="9" t="s">
        <v>63</v>
      </c>
    </row>
    <row r="4" spans="1:5" ht="12.75">
      <c r="A4" s="1">
        <v>111</v>
      </c>
      <c r="B4" s="1" t="s">
        <v>8</v>
      </c>
      <c r="C4" s="14">
        <v>5474000</v>
      </c>
      <c r="D4" s="18">
        <f aca="true" t="shared" si="0" ref="D4:D12">E4-C4</f>
        <v>0</v>
      </c>
      <c r="E4" s="14">
        <v>5474000</v>
      </c>
    </row>
    <row r="5" spans="1:5" ht="12.75">
      <c r="A5" s="1">
        <v>112</v>
      </c>
      <c r="B5" s="1" t="s">
        <v>18</v>
      </c>
      <c r="C5" s="14">
        <v>9725000</v>
      </c>
      <c r="D5" s="14">
        <f t="shared" si="0"/>
        <v>-296960</v>
      </c>
      <c r="E5" s="14">
        <v>9428040</v>
      </c>
    </row>
    <row r="6" spans="1:5" ht="12.75">
      <c r="A6" s="1">
        <v>121</v>
      </c>
      <c r="B6" s="1" t="s">
        <v>19</v>
      </c>
      <c r="C6" s="14">
        <v>15817000</v>
      </c>
      <c r="D6" s="14">
        <f t="shared" si="0"/>
        <v>0</v>
      </c>
      <c r="E6" s="14">
        <v>15817000</v>
      </c>
    </row>
    <row r="7" spans="1:5" ht="12.75">
      <c r="A7" s="1">
        <v>133</v>
      </c>
      <c r="B7" s="1" t="s">
        <v>20</v>
      </c>
      <c r="C7" s="14">
        <v>0</v>
      </c>
      <c r="D7" s="14">
        <f t="shared" si="0"/>
        <v>0</v>
      </c>
      <c r="E7" s="14">
        <v>0</v>
      </c>
    </row>
    <row r="8" spans="1:5" ht="12.75">
      <c r="A8" s="1">
        <v>134</v>
      </c>
      <c r="B8" s="1" t="s">
        <v>21</v>
      </c>
      <c r="C8" s="14">
        <v>2636000</v>
      </c>
      <c r="D8" s="14">
        <f t="shared" si="0"/>
        <v>0</v>
      </c>
      <c r="E8" s="14">
        <v>2636000</v>
      </c>
    </row>
    <row r="9" spans="1:5" ht="12.75">
      <c r="A9" s="1">
        <v>135</v>
      </c>
      <c r="B9" s="1" t="s">
        <v>22</v>
      </c>
      <c r="C9" s="14">
        <v>0</v>
      </c>
      <c r="D9" s="14">
        <f t="shared" si="0"/>
        <v>0</v>
      </c>
      <c r="E9" s="14">
        <v>0</v>
      </c>
    </row>
    <row r="10" spans="1:5" ht="12.75">
      <c r="A10" s="1">
        <v>136</v>
      </c>
      <c r="B10" s="1" t="s">
        <v>7</v>
      </c>
      <c r="C10" s="14">
        <v>450000</v>
      </c>
      <c r="D10" s="14">
        <f t="shared" si="0"/>
        <v>0</v>
      </c>
      <c r="E10" s="14">
        <v>450000</v>
      </c>
    </row>
    <row r="11" spans="1:5" ht="12.75">
      <c r="A11" s="1">
        <v>138</v>
      </c>
      <c r="B11" s="17" t="s">
        <v>70</v>
      </c>
      <c r="C11" s="14">
        <v>200000</v>
      </c>
      <c r="D11" s="14">
        <f t="shared" si="0"/>
        <v>0</v>
      </c>
      <c r="E11" s="14">
        <v>200000</v>
      </c>
    </row>
    <row r="12" spans="1:5" ht="12.75">
      <c r="A12" s="1">
        <v>151</v>
      </c>
      <c r="B12" s="1" t="s">
        <v>23</v>
      </c>
      <c r="C12" s="14">
        <v>2200000</v>
      </c>
      <c r="D12" s="14">
        <f t="shared" si="0"/>
        <v>0</v>
      </c>
      <c r="E12" s="14">
        <v>2200000</v>
      </c>
    </row>
    <row r="13" spans="1:5" ht="12.75">
      <c r="A13" s="4" t="s">
        <v>10</v>
      </c>
      <c r="B13" s="4" t="s">
        <v>9</v>
      </c>
      <c r="C13" s="15">
        <f>SUM(C4:C12)</f>
        <v>36502000</v>
      </c>
      <c r="D13" s="15">
        <f>SUM(D4:D12)</f>
        <v>-296960</v>
      </c>
      <c r="E13" s="15">
        <f>C13+D13</f>
        <v>36205040</v>
      </c>
    </row>
    <row r="14" spans="1:5" ht="12.75">
      <c r="A14" s="1"/>
      <c r="B14" s="1"/>
      <c r="C14" s="1"/>
      <c r="E14" s="9"/>
    </row>
    <row r="15" spans="1:5" ht="12.75">
      <c r="A15" s="1">
        <v>211</v>
      </c>
      <c r="B15" s="1" t="s">
        <v>24</v>
      </c>
      <c r="C15" s="14">
        <v>6550700</v>
      </c>
      <c r="D15" s="14">
        <f aca="true" t="shared" si="1" ref="D15:D21">E15-C15</f>
        <v>0</v>
      </c>
      <c r="E15" s="14">
        <v>6550700</v>
      </c>
    </row>
    <row r="16" spans="1:5" ht="12.75">
      <c r="A16" s="1">
        <v>213</v>
      </c>
      <c r="B16" s="1" t="s">
        <v>25</v>
      </c>
      <c r="C16" s="14">
        <v>3857900</v>
      </c>
      <c r="D16" s="14">
        <f t="shared" si="1"/>
        <v>0</v>
      </c>
      <c r="E16" s="14">
        <v>3857900</v>
      </c>
    </row>
    <row r="17" spans="1:5" ht="12.75">
      <c r="A17" s="1">
        <v>214</v>
      </c>
      <c r="B17" s="1" t="s">
        <v>26</v>
      </c>
      <c r="C17" s="14">
        <v>3000</v>
      </c>
      <c r="D17" s="14">
        <f t="shared" si="1"/>
        <v>0</v>
      </c>
      <c r="E17" s="14">
        <v>3000</v>
      </c>
    </row>
    <row r="18" spans="1:5" ht="12.75">
      <c r="A18" s="1">
        <v>221</v>
      </c>
      <c r="B18" s="1" t="s">
        <v>6</v>
      </c>
      <c r="C18" s="14">
        <v>100000</v>
      </c>
      <c r="D18" s="14">
        <f t="shared" si="1"/>
        <v>0</v>
      </c>
      <c r="E18" s="14">
        <v>100000</v>
      </c>
    </row>
    <row r="19" spans="1:5" ht="12.75">
      <c r="A19" s="1">
        <v>222</v>
      </c>
      <c r="B19" s="1" t="s">
        <v>27</v>
      </c>
      <c r="C19" s="14">
        <v>0</v>
      </c>
      <c r="D19" s="14">
        <f t="shared" si="1"/>
        <v>0</v>
      </c>
      <c r="E19" s="14">
        <v>0</v>
      </c>
    </row>
    <row r="20" spans="1:5" ht="12.75">
      <c r="A20" s="1">
        <v>231</v>
      </c>
      <c r="B20" s="1" t="s">
        <v>28</v>
      </c>
      <c r="C20" s="14">
        <v>0</v>
      </c>
      <c r="D20" s="14">
        <f t="shared" si="1"/>
        <v>0</v>
      </c>
      <c r="E20" s="14">
        <v>0</v>
      </c>
    </row>
    <row r="21" spans="1:5" ht="12.75">
      <c r="A21" s="1">
        <v>232</v>
      </c>
      <c r="B21" s="1" t="s">
        <v>29</v>
      </c>
      <c r="C21" s="14">
        <v>300000</v>
      </c>
      <c r="D21" s="14">
        <f t="shared" si="1"/>
        <v>0</v>
      </c>
      <c r="E21" s="14">
        <v>300000</v>
      </c>
    </row>
    <row r="22" spans="1:5" ht="12.75">
      <c r="A22" s="4" t="s">
        <v>11</v>
      </c>
      <c r="B22" s="4" t="s">
        <v>12</v>
      </c>
      <c r="C22" s="15">
        <f>SUM(C15:C21)</f>
        <v>10811600</v>
      </c>
      <c r="D22" s="15">
        <f>SUM(D15:D21)</f>
        <v>0</v>
      </c>
      <c r="E22" s="15">
        <f>C22+D22</f>
        <v>10811600</v>
      </c>
    </row>
    <row r="23" spans="1:5" ht="12.75">
      <c r="A23" s="1"/>
      <c r="B23" s="1"/>
      <c r="C23" s="1"/>
      <c r="E23" s="9"/>
    </row>
    <row r="24" spans="1:5" ht="12.75">
      <c r="A24" s="1">
        <v>311</v>
      </c>
      <c r="B24" s="1" t="s">
        <v>30</v>
      </c>
      <c r="C24" s="14">
        <v>0</v>
      </c>
      <c r="D24" s="14">
        <f>E24-C24</f>
        <v>0</v>
      </c>
      <c r="E24" s="14">
        <v>0</v>
      </c>
    </row>
    <row r="25" spans="1:5" ht="12.75">
      <c r="A25" s="1">
        <v>312</v>
      </c>
      <c r="B25" s="1" t="s">
        <v>31</v>
      </c>
      <c r="C25" s="14">
        <v>0</v>
      </c>
      <c r="D25" s="14">
        <f>E25-C25</f>
        <v>0</v>
      </c>
      <c r="E25" s="14">
        <v>0</v>
      </c>
    </row>
    <row r="26" spans="1:5" ht="12.75">
      <c r="A26" s="4" t="s">
        <v>13</v>
      </c>
      <c r="B26" s="4" t="s">
        <v>14</v>
      </c>
      <c r="C26" s="15">
        <f>SUM(C24:C25)</f>
        <v>0</v>
      </c>
      <c r="D26" s="15">
        <f>SUM(D24:D25)</f>
        <v>0</v>
      </c>
      <c r="E26" s="15">
        <f>C26+D26</f>
        <v>0</v>
      </c>
    </row>
    <row r="27" spans="1:5" ht="12.75">
      <c r="A27" s="1"/>
      <c r="B27" s="1"/>
      <c r="C27" s="1"/>
      <c r="E27" s="9"/>
    </row>
    <row r="28" spans="1:5" ht="12.75">
      <c r="A28" s="1">
        <v>411</v>
      </c>
      <c r="B28" s="1" t="s">
        <v>32</v>
      </c>
      <c r="C28" s="14">
        <v>2410100</v>
      </c>
      <c r="D28" s="14">
        <f aca="true" t="shared" si="2" ref="D28:D33">E28-C28</f>
        <v>0</v>
      </c>
      <c r="E28" s="14">
        <v>2410100</v>
      </c>
    </row>
    <row r="29" spans="1:5" ht="12.75">
      <c r="A29" s="1">
        <v>412</v>
      </c>
      <c r="B29" s="1" t="s">
        <v>33</v>
      </c>
      <c r="C29" s="14">
        <v>0</v>
      </c>
      <c r="D29" s="14">
        <f t="shared" si="2"/>
        <v>0</v>
      </c>
      <c r="E29" s="14">
        <v>0</v>
      </c>
    </row>
    <row r="30" spans="1:5" ht="12.75">
      <c r="A30" s="1">
        <v>413</v>
      </c>
      <c r="B30" s="1" t="s">
        <v>34</v>
      </c>
      <c r="C30" s="14">
        <v>0</v>
      </c>
      <c r="D30" s="14">
        <f t="shared" si="2"/>
        <v>0</v>
      </c>
      <c r="E30" s="14">
        <v>0</v>
      </c>
    </row>
    <row r="31" spans="1:5" ht="12.75">
      <c r="A31" s="1">
        <v>416</v>
      </c>
      <c r="B31" s="1" t="s">
        <v>35</v>
      </c>
      <c r="C31" s="14">
        <v>0</v>
      </c>
      <c r="D31" s="14">
        <f t="shared" si="2"/>
        <v>0</v>
      </c>
      <c r="E31" s="14">
        <v>0</v>
      </c>
    </row>
    <row r="32" spans="1:5" ht="12.75">
      <c r="A32" s="1">
        <v>421</v>
      </c>
      <c r="B32" s="1" t="s">
        <v>36</v>
      </c>
      <c r="C32" s="14">
        <v>0</v>
      </c>
      <c r="D32" s="14">
        <f t="shared" si="2"/>
        <v>0</v>
      </c>
      <c r="E32" s="14">
        <v>0</v>
      </c>
    </row>
    <row r="33" spans="1:5" ht="12.75">
      <c r="A33" s="1">
        <v>422</v>
      </c>
      <c r="B33" s="1" t="s">
        <v>37</v>
      </c>
      <c r="C33" s="14">
        <v>0</v>
      </c>
      <c r="D33" s="14">
        <f t="shared" si="2"/>
        <v>0</v>
      </c>
      <c r="E33" s="14">
        <v>0</v>
      </c>
    </row>
    <row r="34" spans="1:5" ht="12.75">
      <c r="A34" s="4" t="s">
        <v>15</v>
      </c>
      <c r="B34" s="4" t="s">
        <v>16</v>
      </c>
      <c r="C34" s="15">
        <f>SUM(C28:C33)</f>
        <v>2410100</v>
      </c>
      <c r="D34" s="15">
        <f>SUM(D28:D33)</f>
        <v>0</v>
      </c>
      <c r="E34" s="15">
        <f>SUM(E28:E33)</f>
        <v>2410100</v>
      </c>
    </row>
    <row r="35" spans="1:5" ht="12.75">
      <c r="A35" s="7"/>
      <c r="B35" s="7"/>
      <c r="C35" s="21"/>
      <c r="D35" s="21"/>
      <c r="E35" s="21"/>
    </row>
    <row r="36" ht="12.75">
      <c r="E36" s="9"/>
    </row>
    <row r="37" spans="2:5" ht="12.75">
      <c r="B37" s="5" t="s">
        <v>17</v>
      </c>
      <c r="C37" s="16">
        <f>C13+C22+C26+C34</f>
        <v>49723700</v>
      </c>
      <c r="D37" s="16">
        <f>D13+D22+D26+D34</f>
        <v>-296960</v>
      </c>
      <c r="E37" s="16">
        <f>C37+D37</f>
        <v>49426740</v>
      </c>
    </row>
    <row r="38" spans="3:5" ht="12.75">
      <c r="C38" t="s">
        <v>64</v>
      </c>
      <c r="E38" s="9">
        <f>E13+E22+E26+E34</f>
        <v>49426740</v>
      </c>
    </row>
    <row r="39" ht="12.75">
      <c r="E39" s="9"/>
    </row>
    <row r="40" spans="1:5" ht="12.75">
      <c r="A40" s="7" t="s">
        <v>1</v>
      </c>
      <c r="B40" s="6"/>
      <c r="C40" s="6" t="s">
        <v>2</v>
      </c>
      <c r="D40" s="22" t="s">
        <v>3</v>
      </c>
      <c r="E40" s="9" t="s">
        <v>63</v>
      </c>
    </row>
    <row r="41" spans="1:5" ht="12.75">
      <c r="A41" s="1">
        <v>10</v>
      </c>
      <c r="B41" s="1" t="s">
        <v>67</v>
      </c>
      <c r="C41" s="19">
        <v>0</v>
      </c>
      <c r="D41" s="14">
        <f aca="true" t="shared" si="3" ref="D41:D57">E41-C41</f>
        <v>0</v>
      </c>
      <c r="E41" s="19">
        <v>0</v>
      </c>
    </row>
    <row r="42" spans="1:5" ht="12.75">
      <c r="A42" s="1">
        <v>21</v>
      </c>
      <c r="B42" s="1" t="s">
        <v>68</v>
      </c>
      <c r="C42" s="19">
        <v>0</v>
      </c>
      <c r="D42" s="14">
        <f t="shared" si="3"/>
        <v>0</v>
      </c>
      <c r="E42" s="19">
        <v>0</v>
      </c>
    </row>
    <row r="43" spans="1:5" ht="12.75">
      <c r="A43" s="1">
        <v>22</v>
      </c>
      <c r="B43" s="1" t="s">
        <v>43</v>
      </c>
      <c r="C43" s="14">
        <v>1942500</v>
      </c>
      <c r="D43" s="14">
        <f>E43-C43</f>
        <v>0</v>
      </c>
      <c r="E43" s="14">
        <v>1942500</v>
      </c>
    </row>
    <row r="44" spans="1:5" ht="12.75">
      <c r="A44" s="1">
        <v>23</v>
      </c>
      <c r="B44" s="1" t="s">
        <v>44</v>
      </c>
      <c r="C44" s="14">
        <v>4518500</v>
      </c>
      <c r="D44" s="14">
        <f t="shared" si="3"/>
        <v>0</v>
      </c>
      <c r="E44" s="14">
        <v>4518500</v>
      </c>
    </row>
    <row r="45" spans="1:5" ht="12.75">
      <c r="A45" s="1">
        <v>31</v>
      </c>
      <c r="B45" s="1" t="s">
        <v>45</v>
      </c>
      <c r="C45" s="14">
        <v>4271800</v>
      </c>
      <c r="D45" s="14">
        <f t="shared" si="3"/>
        <v>0</v>
      </c>
      <c r="E45" s="14">
        <v>4271800</v>
      </c>
    </row>
    <row r="46" spans="1:5" ht="12.75">
      <c r="A46" s="1">
        <v>33</v>
      </c>
      <c r="B46" s="1" t="s">
        <v>46</v>
      </c>
      <c r="C46" s="14">
        <v>420500</v>
      </c>
      <c r="D46" s="14">
        <f t="shared" si="3"/>
        <v>0</v>
      </c>
      <c r="E46" s="14">
        <v>420500</v>
      </c>
    </row>
    <row r="47" spans="1:5" ht="12.75">
      <c r="A47" s="1">
        <v>34</v>
      </c>
      <c r="B47" s="1" t="s">
        <v>47</v>
      </c>
      <c r="C47" s="14">
        <v>2408200</v>
      </c>
      <c r="D47" s="14">
        <f t="shared" si="3"/>
        <v>25000</v>
      </c>
      <c r="E47" s="14">
        <v>2433200</v>
      </c>
    </row>
    <row r="48" spans="1:5" ht="12.75">
      <c r="A48" s="1">
        <v>35</v>
      </c>
      <c r="B48" s="1" t="s">
        <v>48</v>
      </c>
      <c r="C48" s="14">
        <v>5000</v>
      </c>
      <c r="D48" s="14">
        <f t="shared" si="3"/>
        <v>0</v>
      </c>
      <c r="E48" s="14">
        <v>5000</v>
      </c>
    </row>
    <row r="49" spans="1:5" ht="12.75">
      <c r="A49" s="1">
        <v>36</v>
      </c>
      <c r="B49" s="1" t="s">
        <v>49</v>
      </c>
      <c r="C49" s="14">
        <v>5693000</v>
      </c>
      <c r="D49" s="14">
        <f t="shared" si="3"/>
        <v>0</v>
      </c>
      <c r="E49" s="14">
        <v>5693000</v>
      </c>
    </row>
    <row r="50" spans="1:5" ht="12.75">
      <c r="A50" s="1">
        <v>37</v>
      </c>
      <c r="B50" s="1" t="s">
        <v>50</v>
      </c>
      <c r="C50" s="14">
        <v>5185500</v>
      </c>
      <c r="D50" s="14">
        <f t="shared" si="3"/>
        <v>0</v>
      </c>
      <c r="E50" s="14">
        <v>5185500</v>
      </c>
    </row>
    <row r="51" spans="1:5" ht="12.75">
      <c r="A51" s="1">
        <v>42</v>
      </c>
      <c r="B51" s="1" t="s">
        <v>60</v>
      </c>
      <c r="C51" s="14">
        <v>0</v>
      </c>
      <c r="D51" s="14">
        <f t="shared" si="3"/>
        <v>0</v>
      </c>
      <c r="E51" s="14">
        <v>0</v>
      </c>
    </row>
    <row r="52" spans="1:5" ht="12.75">
      <c r="A52" s="1">
        <v>43</v>
      </c>
      <c r="B52" s="1" t="s">
        <v>51</v>
      </c>
      <c r="C52" s="14">
        <v>2934700</v>
      </c>
      <c r="D52" s="14">
        <f t="shared" si="3"/>
        <v>0</v>
      </c>
      <c r="E52" s="14">
        <v>2934700</v>
      </c>
    </row>
    <row r="53" spans="1:5" ht="12.75">
      <c r="A53" s="1">
        <v>52</v>
      </c>
      <c r="B53" s="1" t="s">
        <v>52</v>
      </c>
      <c r="C53" s="14">
        <v>500000</v>
      </c>
      <c r="D53" s="14">
        <f t="shared" si="3"/>
        <v>0</v>
      </c>
      <c r="E53" s="14">
        <v>500000</v>
      </c>
    </row>
    <row r="54" spans="1:5" ht="12.75">
      <c r="A54" s="1">
        <v>55</v>
      </c>
      <c r="B54" s="1" t="s">
        <v>53</v>
      </c>
      <c r="C54" s="14">
        <v>1032300</v>
      </c>
      <c r="D54" s="14">
        <f t="shared" si="3"/>
        <v>0</v>
      </c>
      <c r="E54" s="14">
        <v>1032300</v>
      </c>
    </row>
    <row r="55" spans="1:5" ht="12.75">
      <c r="A55" s="1">
        <v>61</v>
      </c>
      <c r="B55" s="1" t="s">
        <v>54</v>
      </c>
      <c r="C55" s="14">
        <v>9468300</v>
      </c>
      <c r="D55" s="14">
        <f t="shared" si="3"/>
        <v>0</v>
      </c>
      <c r="E55" s="14">
        <v>9468300</v>
      </c>
    </row>
    <row r="56" spans="1:5" ht="12.75">
      <c r="A56" s="1">
        <v>63</v>
      </c>
      <c r="B56" s="1" t="s">
        <v>55</v>
      </c>
      <c r="C56" s="14">
        <v>4241000</v>
      </c>
      <c r="D56" s="14">
        <f t="shared" si="3"/>
        <v>-456960</v>
      </c>
      <c r="E56" s="14">
        <v>3784040</v>
      </c>
    </row>
    <row r="57" spans="1:5" ht="12.75">
      <c r="A57" s="1">
        <v>64</v>
      </c>
      <c r="B57" s="1" t="s">
        <v>56</v>
      </c>
      <c r="C57" s="14">
        <v>5000</v>
      </c>
      <c r="D57" s="14">
        <f t="shared" si="3"/>
        <v>0</v>
      </c>
      <c r="E57" s="14">
        <v>5000</v>
      </c>
    </row>
    <row r="58" spans="1:5" ht="12.75">
      <c r="A58" s="1"/>
      <c r="B58" s="4" t="s">
        <v>57</v>
      </c>
      <c r="C58" s="15">
        <f>SUM(C41:C57)</f>
        <v>42626300</v>
      </c>
      <c r="D58" s="15">
        <f>SUM(D41:D57)</f>
        <v>-431960</v>
      </c>
      <c r="E58" s="15">
        <f>C58+D58</f>
        <v>42194340</v>
      </c>
    </row>
    <row r="59" spans="1:5" ht="12.75">
      <c r="A59" s="1"/>
      <c r="B59" s="1"/>
      <c r="C59" s="1"/>
      <c r="D59" s="14"/>
      <c r="E59" s="10"/>
    </row>
    <row r="60" spans="1:5" ht="12.75">
      <c r="A60" s="1">
        <v>22</v>
      </c>
      <c r="B60" s="1" t="s">
        <v>43</v>
      </c>
      <c r="C60" s="14">
        <v>1800000</v>
      </c>
      <c r="D60" s="14">
        <f aca="true" t="shared" si="4" ref="D60:D71">E60-C60</f>
        <v>508300</v>
      </c>
      <c r="E60" s="14">
        <v>2308300</v>
      </c>
    </row>
    <row r="61" spans="1:5" ht="12.75">
      <c r="A61" s="1">
        <v>23</v>
      </c>
      <c r="B61" s="1" t="s">
        <v>61</v>
      </c>
      <c r="C61" s="14">
        <v>10600000</v>
      </c>
      <c r="D61" s="14">
        <f t="shared" si="4"/>
        <v>0</v>
      </c>
      <c r="E61" s="14">
        <v>10600000</v>
      </c>
    </row>
    <row r="62" spans="1:5" ht="12.75">
      <c r="A62" s="1">
        <v>31</v>
      </c>
      <c r="B62" s="1" t="s">
        <v>45</v>
      </c>
      <c r="C62" s="14">
        <v>8971000</v>
      </c>
      <c r="D62" s="14">
        <f t="shared" si="4"/>
        <v>269000</v>
      </c>
      <c r="E62" s="14">
        <v>9240000</v>
      </c>
    </row>
    <row r="63" spans="1:5" ht="12.75">
      <c r="A63" s="1">
        <v>33</v>
      </c>
      <c r="B63" s="1" t="s">
        <v>46</v>
      </c>
      <c r="C63" s="14">
        <v>0</v>
      </c>
      <c r="D63" s="14">
        <f t="shared" si="4"/>
        <v>0</v>
      </c>
      <c r="E63" s="14">
        <v>0</v>
      </c>
    </row>
    <row r="64" spans="1:5" ht="12.75">
      <c r="A64" s="1">
        <v>34</v>
      </c>
      <c r="B64" s="1" t="s">
        <v>47</v>
      </c>
      <c r="C64" s="14">
        <v>910000</v>
      </c>
      <c r="D64" s="14">
        <f t="shared" si="4"/>
        <v>0</v>
      </c>
      <c r="E64" s="14">
        <v>910000</v>
      </c>
    </row>
    <row r="65" spans="1:5" ht="12.75">
      <c r="A65" s="1">
        <v>35</v>
      </c>
      <c r="B65" s="1" t="s">
        <v>48</v>
      </c>
      <c r="C65" s="14">
        <v>0</v>
      </c>
      <c r="D65" s="14">
        <f t="shared" si="4"/>
        <v>0</v>
      </c>
      <c r="E65" s="14">
        <v>0</v>
      </c>
    </row>
    <row r="66" spans="1:5" ht="12.75">
      <c r="A66" s="1">
        <v>36</v>
      </c>
      <c r="B66" s="1" t="s">
        <v>49</v>
      </c>
      <c r="C66" s="14">
        <v>3970900</v>
      </c>
      <c r="D66" s="14">
        <f t="shared" si="4"/>
        <v>7810</v>
      </c>
      <c r="E66" s="14">
        <v>3978710</v>
      </c>
    </row>
    <row r="67" spans="1:5" ht="12.75">
      <c r="A67" s="1">
        <v>37</v>
      </c>
      <c r="B67" s="1" t="s">
        <v>50</v>
      </c>
      <c r="C67" s="14">
        <v>0</v>
      </c>
      <c r="D67" s="14">
        <f t="shared" si="4"/>
        <v>0</v>
      </c>
      <c r="E67" s="14">
        <v>0</v>
      </c>
    </row>
    <row r="68" spans="1:5" ht="12.75">
      <c r="A68" s="1">
        <v>43</v>
      </c>
      <c r="B68" s="1" t="s">
        <v>51</v>
      </c>
      <c r="C68" s="14">
        <v>300000</v>
      </c>
      <c r="D68" s="14">
        <f t="shared" si="4"/>
        <v>0</v>
      </c>
      <c r="E68" s="14">
        <v>300000</v>
      </c>
    </row>
    <row r="69" spans="1:5" ht="12.75">
      <c r="A69" s="1">
        <v>52</v>
      </c>
      <c r="B69" s="1" t="s">
        <v>52</v>
      </c>
      <c r="C69" s="14">
        <v>0</v>
      </c>
      <c r="D69" s="14">
        <f t="shared" si="4"/>
        <v>0</v>
      </c>
      <c r="E69" s="14">
        <v>0</v>
      </c>
    </row>
    <row r="70" spans="1:5" ht="12.75">
      <c r="A70" s="1">
        <v>55</v>
      </c>
      <c r="B70" s="1" t="s">
        <v>53</v>
      </c>
      <c r="C70" s="14">
        <v>3460000</v>
      </c>
      <c r="D70" s="14">
        <f t="shared" si="4"/>
        <v>0</v>
      </c>
      <c r="E70" s="14">
        <v>3460000</v>
      </c>
    </row>
    <row r="71" spans="1:5" ht="12.75">
      <c r="A71" s="1">
        <v>61</v>
      </c>
      <c r="B71" s="1" t="s">
        <v>62</v>
      </c>
      <c r="C71" s="14">
        <v>0</v>
      </c>
      <c r="D71" s="14">
        <f t="shared" si="4"/>
        <v>0</v>
      </c>
      <c r="E71" s="14">
        <v>0</v>
      </c>
    </row>
    <row r="72" spans="1:5" ht="12.75">
      <c r="A72" s="1"/>
      <c r="B72" s="4" t="s">
        <v>58</v>
      </c>
      <c r="C72" s="15">
        <f>SUM(C60:C71)</f>
        <v>30011900</v>
      </c>
      <c r="D72" s="15">
        <f>SUM(D60:D71)</f>
        <v>785110</v>
      </c>
      <c r="E72" s="15">
        <f>C72+D72</f>
        <v>30797010</v>
      </c>
    </row>
    <row r="73" ht="12.75" customHeight="1">
      <c r="E73" s="9"/>
    </row>
    <row r="74" spans="2:5" ht="12.75">
      <c r="B74" s="5" t="s">
        <v>59</v>
      </c>
      <c r="C74" s="16">
        <f>C58+C72</f>
        <v>72638200</v>
      </c>
      <c r="D74" s="16">
        <f>D58+D72</f>
        <v>353150</v>
      </c>
      <c r="E74" s="16">
        <f>C74+D74</f>
        <v>72991350</v>
      </c>
    </row>
    <row r="75" spans="3:5" ht="12.75">
      <c r="C75" t="s">
        <v>64</v>
      </c>
      <c r="E75" s="13">
        <f>E58+E72</f>
        <v>72991350</v>
      </c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spans="1:5" ht="12.75">
      <c r="A80" s="2" t="s">
        <v>4</v>
      </c>
      <c r="E80" s="9"/>
    </row>
    <row r="81" spans="3:5" ht="12.75">
      <c r="C81" s="6" t="s">
        <v>2</v>
      </c>
      <c r="D81" s="22" t="s">
        <v>3</v>
      </c>
      <c r="E81" s="9" t="s">
        <v>63</v>
      </c>
    </row>
    <row r="82" spans="1:5" ht="12.75">
      <c r="A82" s="1">
        <v>811</v>
      </c>
      <c r="B82" s="1" t="s">
        <v>38</v>
      </c>
      <c r="C82" s="14">
        <v>25302500</v>
      </c>
      <c r="D82" s="14">
        <f>E82-C82</f>
        <v>650110</v>
      </c>
      <c r="E82" s="14">
        <v>25952610</v>
      </c>
    </row>
    <row r="83" spans="1:5" ht="12.75">
      <c r="A83" s="1">
        <v>812</v>
      </c>
      <c r="B83" s="1" t="s">
        <v>39</v>
      </c>
      <c r="C83" s="14">
        <v>-2508000</v>
      </c>
      <c r="D83" s="14">
        <f>E83-C83</f>
        <v>0</v>
      </c>
      <c r="E83" s="14">
        <v>-2508000</v>
      </c>
    </row>
    <row r="84" spans="1:5" ht="12.75">
      <c r="A84" s="1">
        <v>890</v>
      </c>
      <c r="B84" s="1" t="s">
        <v>40</v>
      </c>
      <c r="C84" s="14">
        <v>120000</v>
      </c>
      <c r="D84" s="14">
        <f>E84-C84</f>
        <v>0</v>
      </c>
      <c r="E84" s="14">
        <v>120000</v>
      </c>
    </row>
    <row r="85" spans="1:5" ht="12.75">
      <c r="A85" s="4" t="s">
        <v>41</v>
      </c>
      <c r="B85" s="4" t="s">
        <v>4</v>
      </c>
      <c r="C85" s="15">
        <f>SUM(C82:C84)</f>
        <v>22914500</v>
      </c>
      <c r="D85" s="15">
        <f>SUM(D82:D84)</f>
        <v>650110</v>
      </c>
      <c r="E85" s="15">
        <f>SUM(E82:E84)</f>
        <v>23564610</v>
      </c>
    </row>
    <row r="86" spans="3:5" ht="12.75">
      <c r="C86" s="13"/>
      <c r="E86" s="13"/>
    </row>
    <row r="87" spans="2:5" ht="12.75">
      <c r="B87" s="5" t="s">
        <v>42</v>
      </c>
      <c r="C87" s="16">
        <f>C85</f>
        <v>22914500</v>
      </c>
      <c r="D87" s="16">
        <f>D85</f>
        <v>650110</v>
      </c>
      <c r="E87" s="16">
        <f>E85</f>
        <v>23564610</v>
      </c>
    </row>
    <row r="88" spans="3:5" ht="12.75">
      <c r="C88" s="13"/>
      <c r="E88" s="13"/>
    </row>
    <row r="89" spans="3:5" ht="12.75">
      <c r="C89" s="13"/>
      <c r="E89" s="13"/>
    </row>
    <row r="90" spans="3:5" ht="12.75">
      <c r="C90" s="13"/>
      <c r="E90" s="13"/>
    </row>
    <row r="91" spans="3:5" ht="12.75">
      <c r="C91" s="13"/>
      <c r="E91" s="13"/>
    </row>
    <row r="92" spans="1:5" ht="12.75">
      <c r="A92" t="s">
        <v>5</v>
      </c>
      <c r="C92" s="13">
        <f>C37-C74+C87</f>
        <v>0</v>
      </c>
      <c r="D92" s="13">
        <f>D37-D74+D87</f>
        <v>0</v>
      </c>
      <c r="E92" s="13">
        <f>E37-E74+E87</f>
        <v>0</v>
      </c>
    </row>
    <row r="93" ht="12.75">
      <c r="E93" s="9"/>
    </row>
    <row r="94" ht="12.75">
      <c r="E94" s="9"/>
    </row>
    <row r="95" spans="1:5" ht="12.75">
      <c r="A95" s="20" t="s">
        <v>71</v>
      </c>
      <c r="B95" s="11" t="s">
        <v>69</v>
      </c>
      <c r="C95" s="14">
        <v>54813787.07</v>
      </c>
      <c r="D95" s="23"/>
      <c r="E95" s="12"/>
    </row>
    <row r="96" ht="12.75">
      <c r="E96" s="9"/>
    </row>
    <row r="97" spans="1:5" ht="12.75">
      <c r="A97" t="s">
        <v>65</v>
      </c>
      <c r="E97" s="9"/>
    </row>
    <row r="98" spans="1:5" ht="12.75">
      <c r="A98" t="s">
        <v>66</v>
      </c>
      <c r="E98" s="9"/>
    </row>
    <row r="99" spans="1:5" ht="12.75">
      <c r="A99" s="8">
        <v>44614</v>
      </c>
      <c r="E99" s="9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:J26"/>
    </sheetView>
  </sheetViews>
  <sheetFormatPr defaultColWidth="9.140625" defaultRowHeight="12.75"/>
  <cols>
    <col min="1" max="1" width="21.421875" style="0" customWidth="1"/>
    <col min="2" max="2" width="11.57421875" style="0" customWidth="1"/>
    <col min="3" max="6" width="10.421875" style="0" bestFit="1" customWidth="1"/>
    <col min="7" max="7" width="39.421875" style="0" bestFit="1" customWidth="1"/>
  </cols>
  <sheetData>
    <row r="1" spans="1:11" ht="21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2.75">
      <c r="A2" t="s">
        <v>73</v>
      </c>
    </row>
    <row r="3" spans="1:11" ht="15.75">
      <c r="A3" s="25" t="s">
        <v>74</v>
      </c>
      <c r="B3" s="25" t="s">
        <v>75</v>
      </c>
      <c r="C3" s="25" t="s">
        <v>76</v>
      </c>
      <c r="D3" s="25" t="s">
        <v>77</v>
      </c>
      <c r="E3" s="25" t="s">
        <v>78</v>
      </c>
      <c r="F3" s="25" t="s">
        <v>79</v>
      </c>
      <c r="G3" s="26"/>
      <c r="H3" s="26"/>
      <c r="I3" s="26"/>
      <c r="J3" s="26"/>
      <c r="K3" s="26"/>
    </row>
    <row r="4" spans="1:11" ht="15.75">
      <c r="A4" s="27" t="s">
        <v>80</v>
      </c>
      <c r="B4" s="28">
        <v>5474</v>
      </c>
      <c r="C4" s="28">
        <f aca="true" t="shared" si="0" ref="C4:D7">B4*1.03</f>
        <v>5638.22</v>
      </c>
      <c r="D4" s="28">
        <f t="shared" si="0"/>
        <v>5807.3666</v>
      </c>
      <c r="E4" s="28">
        <f aca="true" t="shared" si="1" ref="E4:F8">D4*1.05</f>
        <v>6097.7349300000005</v>
      </c>
      <c r="F4" s="28">
        <f t="shared" si="1"/>
        <v>6402.621676500001</v>
      </c>
      <c r="G4" s="29"/>
      <c r="H4" s="29"/>
      <c r="I4" s="29"/>
      <c r="J4" s="29"/>
      <c r="K4" s="29"/>
    </row>
    <row r="5" spans="1:11" ht="15.75">
      <c r="A5" s="27" t="s">
        <v>81</v>
      </c>
      <c r="B5" s="28">
        <v>9725</v>
      </c>
      <c r="C5" s="28">
        <f t="shared" si="0"/>
        <v>10016.75</v>
      </c>
      <c r="D5" s="28">
        <f t="shared" si="0"/>
        <v>10317.2525</v>
      </c>
      <c r="E5" s="28">
        <f t="shared" si="1"/>
        <v>10833.115125</v>
      </c>
      <c r="F5" s="28">
        <f t="shared" si="1"/>
        <v>11374.77088125</v>
      </c>
      <c r="G5" s="29"/>
      <c r="H5" s="29"/>
      <c r="I5" s="29"/>
      <c r="J5" s="29"/>
      <c r="K5" s="29"/>
    </row>
    <row r="6" spans="1:11" ht="15.75">
      <c r="A6" s="27" t="s">
        <v>82</v>
      </c>
      <c r="B6" s="28">
        <v>15817</v>
      </c>
      <c r="C6" s="28">
        <f t="shared" si="0"/>
        <v>16291.51</v>
      </c>
      <c r="D6" s="28">
        <f t="shared" si="0"/>
        <v>16780.2553</v>
      </c>
      <c r="E6" s="28">
        <f t="shared" si="1"/>
        <v>17619.268065</v>
      </c>
      <c r="F6" s="28">
        <f t="shared" si="1"/>
        <v>18500.23146825</v>
      </c>
      <c r="G6" s="29"/>
      <c r="H6" s="29"/>
      <c r="I6" s="29"/>
      <c r="J6" s="29"/>
      <c r="K6" s="29"/>
    </row>
    <row r="7" spans="1:11" ht="15.75">
      <c r="A7" s="27" t="s">
        <v>83</v>
      </c>
      <c r="B7" s="28">
        <v>5486</v>
      </c>
      <c r="C7" s="28">
        <f t="shared" si="0"/>
        <v>5650.58</v>
      </c>
      <c r="D7" s="28">
        <f t="shared" si="0"/>
        <v>5820.0974</v>
      </c>
      <c r="E7" s="28">
        <f t="shared" si="1"/>
        <v>6111.10227</v>
      </c>
      <c r="F7" s="28">
        <f t="shared" si="1"/>
        <v>6416.657383500001</v>
      </c>
      <c r="G7" s="29"/>
      <c r="H7" s="29"/>
      <c r="I7" s="29"/>
      <c r="J7" s="29"/>
      <c r="K7" s="29"/>
    </row>
    <row r="8" spans="1:11" ht="15.75">
      <c r="A8" s="30" t="s">
        <v>84</v>
      </c>
      <c r="B8" s="31">
        <f>SUM(B4:B7)</f>
        <v>36502</v>
      </c>
      <c r="C8" s="32">
        <f>SUM(C4:C7)</f>
        <v>37597.060000000005</v>
      </c>
      <c r="D8" s="32">
        <f>C8*1.03</f>
        <v>38724.97180000001</v>
      </c>
      <c r="E8" s="32">
        <f t="shared" si="1"/>
        <v>40661.22039000001</v>
      </c>
      <c r="F8" s="32">
        <f t="shared" si="1"/>
        <v>42694.281409500014</v>
      </c>
      <c r="G8" s="26"/>
      <c r="H8" s="33"/>
      <c r="I8" s="33"/>
      <c r="J8" s="33"/>
      <c r="K8" s="33"/>
    </row>
    <row r="9" spans="1:7" ht="15.75">
      <c r="A9" s="1" t="s">
        <v>85</v>
      </c>
      <c r="B9" s="34">
        <v>10812</v>
      </c>
      <c r="C9" s="34">
        <v>11000</v>
      </c>
      <c r="D9" s="34">
        <v>11000</v>
      </c>
      <c r="E9" s="34">
        <v>11000</v>
      </c>
      <c r="F9" s="34">
        <v>11000</v>
      </c>
      <c r="G9" s="29"/>
    </row>
    <row r="10" spans="1:7" ht="15.75">
      <c r="A10" s="1" t="s">
        <v>86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29"/>
    </row>
    <row r="11" spans="1:7" ht="15.75">
      <c r="A11" s="1" t="s">
        <v>87</v>
      </c>
      <c r="B11" s="34">
        <v>2410</v>
      </c>
      <c r="C11" s="34">
        <v>2500</v>
      </c>
      <c r="D11" s="34">
        <v>2500</v>
      </c>
      <c r="E11" s="34">
        <v>2500</v>
      </c>
      <c r="F11" s="34">
        <v>2500</v>
      </c>
      <c r="G11" s="29"/>
    </row>
    <row r="12" spans="1:11" ht="15.75">
      <c r="A12" s="30" t="s">
        <v>88</v>
      </c>
      <c r="B12" s="32">
        <f>SUM(B8:B11)</f>
        <v>49724</v>
      </c>
      <c r="C12" s="32">
        <f>SUM(C8:C11)</f>
        <v>51097.060000000005</v>
      </c>
      <c r="D12" s="32">
        <f>SUM(D8:D11)</f>
        <v>52224.97180000001</v>
      </c>
      <c r="E12" s="32">
        <f>SUM(E8:E11)</f>
        <v>54161.22039000001</v>
      </c>
      <c r="F12" s="32">
        <f>SUM(F8:F11)</f>
        <v>56194.281409500014</v>
      </c>
      <c r="G12" s="29"/>
      <c r="H12" s="33"/>
      <c r="I12" s="31"/>
      <c r="J12" s="33"/>
      <c r="K12" s="33"/>
    </row>
    <row r="15" spans="1:6" ht="15.75">
      <c r="A15" s="25" t="s">
        <v>89</v>
      </c>
      <c r="B15" s="25" t="s">
        <v>75</v>
      </c>
      <c r="C15" s="25" t="s">
        <v>76</v>
      </c>
      <c r="D15" s="25" t="s">
        <v>77</v>
      </c>
      <c r="E15" s="25" t="s">
        <v>78</v>
      </c>
      <c r="F15" s="25" t="s">
        <v>79</v>
      </c>
    </row>
    <row r="16" spans="1:6" ht="12.75">
      <c r="A16" s="1" t="s">
        <v>90</v>
      </c>
      <c r="B16" s="34">
        <v>42626</v>
      </c>
      <c r="C16" s="34">
        <f>B16*1.05</f>
        <v>44757.3</v>
      </c>
      <c r="D16" s="34">
        <f>C16*1.05</f>
        <v>46995.16500000001</v>
      </c>
      <c r="E16" s="34">
        <f>D16*1.05</f>
        <v>49344.92325000001</v>
      </c>
      <c r="F16" s="34">
        <f>E16*1.05</f>
        <v>51812.16941250001</v>
      </c>
    </row>
    <row r="17" spans="1:6" ht="12.75">
      <c r="A17" s="1" t="s">
        <v>91</v>
      </c>
      <c r="B17" s="34">
        <v>30012</v>
      </c>
      <c r="C17" s="34">
        <v>8000</v>
      </c>
      <c r="D17" s="34">
        <v>6000</v>
      </c>
      <c r="E17" s="34">
        <v>4000</v>
      </c>
      <c r="F17" s="34">
        <v>4000</v>
      </c>
    </row>
    <row r="18" spans="1:11" ht="15">
      <c r="A18" s="30" t="s">
        <v>92</v>
      </c>
      <c r="B18" s="32">
        <f>SUM(B16:B17)</f>
        <v>72638</v>
      </c>
      <c r="C18" s="32">
        <f>SUM(C16:C17)</f>
        <v>52757.3</v>
      </c>
      <c r="D18" s="32">
        <f>SUM(D16:D17)</f>
        <v>52995.16500000001</v>
      </c>
      <c r="E18" s="32">
        <f>SUM(E16:E17)</f>
        <v>53344.92325000001</v>
      </c>
      <c r="F18" s="32">
        <f>SUM(F16:F17)</f>
        <v>55812.16941250001</v>
      </c>
      <c r="G18" s="33"/>
      <c r="H18" s="33"/>
      <c r="I18" s="33"/>
      <c r="J18" s="33"/>
      <c r="K18" s="33"/>
    </row>
    <row r="20" spans="1:11" ht="15">
      <c r="A20" s="30" t="s">
        <v>93</v>
      </c>
      <c r="B20" s="32">
        <f>B12-B18</f>
        <v>-22914</v>
      </c>
      <c r="C20" s="32">
        <f>C12-C18</f>
        <v>-1660.239999999998</v>
      </c>
      <c r="D20" s="32">
        <f>D12-D18</f>
        <v>-770.1932000000015</v>
      </c>
      <c r="E20" s="32">
        <f>E12-E18</f>
        <v>816.2971400000024</v>
      </c>
      <c r="F20" s="32">
        <f>F12-F18</f>
        <v>382.11199700000725</v>
      </c>
      <c r="G20" s="33"/>
      <c r="H20" s="33"/>
      <c r="I20" s="33"/>
      <c r="J20" s="33"/>
      <c r="K20" s="33"/>
    </row>
    <row r="22" spans="1:11" ht="12.75">
      <c r="A22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ht="12.75">
      <c r="A23" t="s">
        <v>95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2.75">
      <c r="A24" t="s">
        <v>96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2.75">
      <c r="A25" t="s">
        <v>97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Štěchovice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jiraskovav</dc:creator>
  <cp:keywords/>
  <dc:description/>
  <cp:lastModifiedBy>Renata Ondroušková</cp:lastModifiedBy>
  <cp:lastPrinted>2022-03-03T12:32:58Z</cp:lastPrinted>
  <dcterms:created xsi:type="dcterms:W3CDTF">2003-06-25T09:48:20Z</dcterms:created>
  <dcterms:modified xsi:type="dcterms:W3CDTF">2022-03-04T07:09:35Z</dcterms:modified>
  <cp:category/>
  <cp:version/>
  <cp:contentType/>
  <cp:contentStatus/>
</cp:coreProperties>
</file>