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0"/>
  </bookViews>
  <sheets>
    <sheet name="zkrácený 2024" sheetId="1" r:id="rId1"/>
    <sheet name="střednědobý výhled" sheetId="2" r:id="rId2"/>
  </sheets>
  <definedNames/>
  <calcPr fullCalcOnLoad="1"/>
</workbook>
</file>

<file path=xl/sharedStrings.xml><?xml version="1.0" encoding="utf-8"?>
<sst xmlns="http://schemas.openxmlformats.org/spreadsheetml/2006/main" count="152" uniqueCount="113">
  <si>
    <t>Příjmy</t>
  </si>
  <si>
    <t>Výdaje</t>
  </si>
  <si>
    <t>Financování</t>
  </si>
  <si>
    <t>Rozdíl (příjmy-výdaje+financování)</t>
  </si>
  <si>
    <t>Přijaté sankční platby</t>
  </si>
  <si>
    <t>Správní poplatky</t>
  </si>
  <si>
    <t>Skutečnost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</si>
  <si>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</si>
  <si>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</si>
  <si>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</si>
  <si>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</si>
  <si>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</si>
  <si>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</si>
  <si>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</si>
  <si>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</si>
  <si>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</si>
  <si>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</si>
  <si>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</si>
  <si>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</si>
  <si>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</si>
  <si>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</si>
  <si>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</si>
  <si>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</si>
  <si>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</si>
  <si>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</si>
  <si>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</si>
  <si>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</si>
  <si>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</si>
  <si>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</si>
  <si>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</si>
  <si>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</si>
  <si>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</si>
  <si>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</si>
  <si>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</si>
  <si>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</si>
  <si>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</si>
  <si>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</si>
  <si>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</si>
  <si>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</si>
  <si>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</si>
  <si>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</si>
  <si>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</si>
  <si>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</si>
  <si>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</si>
  <si>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</si>
  <si>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</si>
  <si>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</si>
  <si>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</si>
  <si>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</si>
  <si>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</si>
  <si>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</si>
  <si>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</si>
  <si>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</si>
  <si>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</si>
  <si>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</si>
  <si>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</si>
  <si>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</si>
  <si>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</si>
  <si>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</si>
  <si>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</si>
  <si>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</si>
  <si>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Změna stavu</t>
  </si>
  <si>
    <t>Návrh</t>
  </si>
  <si>
    <t>zemědělství a lesní hospodářství</t>
  </si>
  <si>
    <t>plus daň z příjmu obec dle skutečnosti  (i ve výdajích §6399 pol 5362)</t>
  </si>
  <si>
    <t>plus daň z příjmu obec dle skutečnosti  (i v příjmech pol 1122)</t>
  </si>
  <si>
    <t>dodatečně bude upravena položka 4112 dotace na správu (v pol. 8115)</t>
  </si>
  <si>
    <t>dodatečně bude upravena položka 8115 dotace na správu (v pol. 4112)</t>
  </si>
  <si>
    <t>průmysl,stavebnictví,obchod a služby</t>
  </si>
  <si>
    <t>Peněžní operace-hospodářská činnost</t>
  </si>
  <si>
    <t>Stav na BÚ k 01.01.</t>
  </si>
  <si>
    <t>Stav na BÚ k 31.12.</t>
  </si>
  <si>
    <t>31.12.2016</t>
  </si>
  <si>
    <t>Daně, poplatky a jiná obd.peněžní plnění</t>
  </si>
  <si>
    <t>31.12.2017</t>
  </si>
  <si>
    <t>31.12.2018</t>
  </si>
  <si>
    <t>Příjmy z prodeje dlouhodobého finančního maj.</t>
  </si>
  <si>
    <t>31.12.2019</t>
  </si>
  <si>
    <t>31.12.2020</t>
  </si>
  <si>
    <t>Střednědobý výhled rozpočtu obce Štěchovice na roky 2023 - 2026</t>
  </si>
  <si>
    <t>uvedeno v tis. CZK</t>
  </si>
  <si>
    <t>PŘÍJMY</t>
  </si>
  <si>
    <t>rozp.2022</t>
  </si>
  <si>
    <t>plán 2023</t>
  </si>
  <si>
    <t>plán 2024</t>
  </si>
  <si>
    <t>plán 2025</t>
  </si>
  <si>
    <t>plán 2026</t>
  </si>
  <si>
    <t>daně z přijmu FO</t>
  </si>
  <si>
    <t>daně z příjmu PO</t>
  </si>
  <si>
    <t>DPH</t>
  </si>
  <si>
    <t>ost.daně a poplatky</t>
  </si>
  <si>
    <t>Dańové celkem</t>
  </si>
  <si>
    <t>Nedaňové</t>
  </si>
  <si>
    <t>Kapitálové</t>
  </si>
  <si>
    <t>Přijaté transfery</t>
  </si>
  <si>
    <t>CELKOVÉ PŘÍJMY</t>
  </si>
  <si>
    <t>VÝDAJE</t>
  </si>
  <si>
    <t>BĚŽNÉ</t>
  </si>
  <si>
    <t>KAPITÁLOVÉ</t>
  </si>
  <si>
    <t>CELKOVÉ VÝDAJE</t>
  </si>
  <si>
    <t xml:space="preserve">PŘÍJMY - VÝDAJE </t>
  </si>
  <si>
    <t xml:space="preserve">Výhledy na roky 2023 až 2024 jsou navrženy jako jako ztrátové v běžných letech se zapracováním předpokládaného makroekonomického vývoje  v letech 2022-2024. </t>
  </si>
  <si>
    <t>Ze stávajících úvěrů zůstává po roce 2022 jen úvěr VDJ Masečín a lávka a do roku 2024 VaK , z toho vyplývá zůstatek splátek v celkové výši 7 140 tis. CZK k 31. 12. 2022.</t>
  </si>
  <si>
    <t>V současné době má obec na účtě dostatek finančníchprostředků pro pokrytí případných ztrát v tomto období.</t>
  </si>
  <si>
    <t>V případě, že bude obec hospodařit s přebytkem, bude tento přebytek použit k investicím, opravám obecního majetku či splátkám investičních úvěrů.</t>
  </si>
  <si>
    <t>31.12.2021</t>
  </si>
  <si>
    <t>2023</t>
  </si>
  <si>
    <t>31.12.2022</t>
  </si>
  <si>
    <t>jiné veřejné služby a činnosti</t>
  </si>
  <si>
    <t>Návrh rozpočtu obce 2024-zkrácený</t>
  </si>
  <si>
    <t xml:space="preserve">Návrh </t>
  </si>
  <si>
    <t>financování k 12/2023</t>
  </si>
  <si>
    <t>Capoušková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</si>
</sst>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  <numFmt numFmtId="171" formatCode="[$-405]dddd\ d\.\ mmmm\ yyyy"/>
    <numFmt numFmtId="172" formatCode="#,##0.00\ &quot;Kč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29" fillId="0" borderId="10" xfId="0" applyFont="1" applyBorder="1" applyAlignment="1">
      <alignment/>
    </xf>
    <xf numFmtId="3" fontId="29" fillId="0" borderId="0" xfId="0" applyNumberFormat="1" applyFont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4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65">
      <selection activeCell="B93" sqref="B93"/>
    </sheetView>
  </sheetViews>
  <sheetFormatPr defaultColWidth="9.140625" defaultRowHeight="12.75"/>
  <cols>
    <col min="1" max="1" width="10.8515625" style="0" customWidth="1"/>
    <col min="2" max="2" width="39.57421875" style="0" bestFit="1" customWidth="1"/>
    <col min="3" max="3" width="15.8515625" style="0" customWidth="1"/>
    <col min="4" max="4" width="12.7109375" style="12" bestFit="1" customWidth="1"/>
    <col min="5" max="6" width="13.421875" style="12" bestFit="1" customWidth="1"/>
    <col min="7" max="8" width="12.7109375" style="12" customWidth="1"/>
    <col min="9" max="10" width="13.421875" style="12" bestFit="1" customWidth="1"/>
    <col min="11" max="11" width="12.7109375" style="12" customWidth="1"/>
    <col min="12" max="12" width="15.8515625" style="0" customWidth="1"/>
    <col min="13" max="13" width="16.140625" style="0" customWidth="1"/>
    <col min="15" max="15" width="17.140625" style="0" customWidth="1"/>
  </cols>
  <sheetData>
    <row r="1" ht="18">
      <c r="A1" s="3" t="s">
        <v>109</v>
      </c>
    </row>
    <row r="3" spans="1:11" ht="12.75">
      <c r="A3" s="2" t="s">
        <v>0</v>
      </c>
      <c r="C3" s="45" t="s">
        <v>62</v>
      </c>
      <c r="D3" s="25" t="s">
        <v>62</v>
      </c>
      <c r="E3" s="25" t="s">
        <v>6</v>
      </c>
      <c r="F3" s="25" t="s">
        <v>6</v>
      </c>
      <c r="G3" s="25" t="s">
        <v>6</v>
      </c>
      <c r="H3" s="25" t="s">
        <v>6</v>
      </c>
      <c r="I3" s="25" t="s">
        <v>6</v>
      </c>
      <c r="J3" s="25" t="s">
        <v>6</v>
      </c>
      <c r="K3" s="25" t="s">
        <v>6</v>
      </c>
    </row>
    <row r="4" spans="3:11" ht="12.75">
      <c r="C4" s="46">
        <v>2024</v>
      </c>
      <c r="D4" s="21" t="s">
        <v>106</v>
      </c>
      <c r="E4" s="21" t="s">
        <v>107</v>
      </c>
      <c r="F4" s="21" t="s">
        <v>105</v>
      </c>
      <c r="G4" s="21" t="s">
        <v>78</v>
      </c>
      <c r="H4" s="21" t="s">
        <v>77</v>
      </c>
      <c r="I4" s="21" t="s">
        <v>75</v>
      </c>
      <c r="J4" s="21" t="s">
        <v>74</v>
      </c>
      <c r="K4" s="21" t="s">
        <v>72</v>
      </c>
    </row>
    <row r="5" spans="1:11" ht="12.75">
      <c r="A5" s="1">
        <v>111</v>
      </c>
      <c r="B5" s="1" t="s">
        <v>7</v>
      </c>
      <c r="C5" s="10">
        <v>6750000</v>
      </c>
      <c r="D5" s="13">
        <v>6082000</v>
      </c>
      <c r="E5" s="13">
        <v>7546982.33</v>
      </c>
      <c r="F5" s="13">
        <v>6515702.6</v>
      </c>
      <c r="G5" s="13">
        <v>7823637.88</v>
      </c>
      <c r="H5" s="13">
        <v>8282351.14</v>
      </c>
      <c r="I5" s="13">
        <v>7307824.6</v>
      </c>
      <c r="J5" s="13">
        <v>6420528.3</v>
      </c>
      <c r="K5" s="13">
        <v>5912854</v>
      </c>
    </row>
    <row r="6" spans="1:12" ht="12.75">
      <c r="A6" s="1">
        <v>112</v>
      </c>
      <c r="B6" s="1" t="s">
        <v>17</v>
      </c>
      <c r="C6" s="10">
        <v>10100000</v>
      </c>
      <c r="D6" s="13">
        <v>10054000</v>
      </c>
      <c r="E6" s="13">
        <v>12685253.53</v>
      </c>
      <c r="F6" s="13">
        <v>11584882.78</v>
      </c>
      <c r="G6" s="13">
        <v>8219082.49</v>
      </c>
      <c r="H6" s="13">
        <v>9267514.28</v>
      </c>
      <c r="I6" s="13">
        <v>7903789.06</v>
      </c>
      <c r="J6" s="13">
        <v>8091709.94</v>
      </c>
      <c r="K6" s="13">
        <v>7528843.62</v>
      </c>
      <c r="L6" s="2" t="s">
        <v>64</v>
      </c>
    </row>
    <row r="7" spans="1:11" ht="12.75">
      <c r="A7" s="1">
        <v>121</v>
      </c>
      <c r="B7" s="1" t="s">
        <v>18</v>
      </c>
      <c r="C7" s="10">
        <v>15500000</v>
      </c>
      <c r="D7" s="13">
        <v>15075000</v>
      </c>
      <c r="E7" s="13">
        <v>20189791.16</v>
      </c>
      <c r="F7" s="13">
        <v>16772391.92</v>
      </c>
      <c r="G7" s="13">
        <v>14128359.93</v>
      </c>
      <c r="H7" s="13">
        <v>14111612.42</v>
      </c>
      <c r="I7" s="13">
        <v>13383272.61</v>
      </c>
      <c r="J7" s="13">
        <v>11273359.41</v>
      </c>
      <c r="K7" s="13">
        <v>9412124.12</v>
      </c>
    </row>
    <row r="8" spans="1:11" ht="12.75">
      <c r="A8" s="1">
        <v>133</v>
      </c>
      <c r="B8" s="1" t="s">
        <v>19</v>
      </c>
      <c r="C8" s="10"/>
      <c r="D8" s="13">
        <v>0</v>
      </c>
      <c r="E8" s="13">
        <v>6572.1</v>
      </c>
      <c r="F8" s="13">
        <v>29573.6</v>
      </c>
      <c r="G8" s="13">
        <v>7350.9</v>
      </c>
      <c r="H8" s="13">
        <v>60787.78</v>
      </c>
      <c r="I8" s="13">
        <v>8366.57</v>
      </c>
      <c r="J8" s="13">
        <v>2299</v>
      </c>
      <c r="K8" s="13">
        <v>51247</v>
      </c>
    </row>
    <row r="9" spans="1:11" ht="12.75">
      <c r="A9" s="1">
        <v>134</v>
      </c>
      <c r="B9" s="1" t="s">
        <v>20</v>
      </c>
      <c r="C9" s="10">
        <v>2685000</v>
      </c>
      <c r="D9" s="13">
        <v>2646000</v>
      </c>
      <c r="E9" s="13">
        <v>2815829.01</v>
      </c>
      <c r="F9" s="13">
        <v>2779197</v>
      </c>
      <c r="G9" s="13">
        <v>2128842</v>
      </c>
      <c r="H9" s="13">
        <v>2147214</v>
      </c>
      <c r="I9" s="13">
        <v>2058544</v>
      </c>
      <c r="J9" s="13">
        <v>2210731</v>
      </c>
      <c r="K9" s="13">
        <v>1939768</v>
      </c>
    </row>
    <row r="10" spans="1:11" ht="12.75">
      <c r="A10" s="1">
        <v>135</v>
      </c>
      <c r="B10" s="1" t="s">
        <v>21</v>
      </c>
      <c r="C10" s="10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171027.12</v>
      </c>
    </row>
    <row r="11" spans="1:11" ht="12.75">
      <c r="A11" s="1">
        <v>136</v>
      </c>
      <c r="B11" s="1" t="s">
        <v>5</v>
      </c>
      <c r="C11" s="10">
        <v>450000</v>
      </c>
      <c r="D11" s="13">
        <v>450000</v>
      </c>
      <c r="E11" s="13">
        <v>515000</v>
      </c>
      <c r="F11" s="13">
        <v>574640</v>
      </c>
      <c r="G11" s="13">
        <v>417350</v>
      </c>
      <c r="H11" s="13">
        <v>400715</v>
      </c>
      <c r="I11" s="13">
        <v>445610</v>
      </c>
      <c r="J11" s="13">
        <v>765850</v>
      </c>
      <c r="K11" s="13">
        <v>979090</v>
      </c>
    </row>
    <row r="12" spans="1:11" ht="12.75">
      <c r="A12" s="1">
        <v>138</v>
      </c>
      <c r="B12" s="1" t="s">
        <v>73</v>
      </c>
      <c r="C12" s="10">
        <v>250000</v>
      </c>
      <c r="D12" s="13">
        <v>250000</v>
      </c>
      <c r="E12" s="13">
        <v>286354.54</v>
      </c>
      <c r="F12" s="13">
        <v>247496.99</v>
      </c>
      <c r="G12" s="13">
        <v>195003.26</v>
      </c>
      <c r="H12" s="13">
        <v>169107.68</v>
      </c>
      <c r="I12" s="13">
        <v>271741.87</v>
      </c>
      <c r="J12" s="13">
        <v>524577.87</v>
      </c>
      <c r="K12" s="13">
        <v>0</v>
      </c>
    </row>
    <row r="13" spans="1:11" ht="12.75">
      <c r="A13" s="1">
        <v>151</v>
      </c>
      <c r="B13" s="1" t="s">
        <v>22</v>
      </c>
      <c r="C13" s="10">
        <v>2400000</v>
      </c>
      <c r="D13" s="13">
        <v>2200000</v>
      </c>
      <c r="E13" s="13">
        <v>2436235.85</v>
      </c>
      <c r="F13" s="13">
        <v>2403306.88</v>
      </c>
      <c r="G13" s="13">
        <v>2453596.37</v>
      </c>
      <c r="H13" s="13">
        <v>2647799.05</v>
      </c>
      <c r="I13" s="13">
        <v>2404319.95</v>
      </c>
      <c r="J13" s="13">
        <v>2410373.94</v>
      </c>
      <c r="K13" s="13">
        <v>2253227.05</v>
      </c>
    </row>
    <row r="14" spans="1:11" ht="12.75">
      <c r="A14" s="5" t="s">
        <v>9</v>
      </c>
      <c r="B14" s="5" t="s">
        <v>8</v>
      </c>
      <c r="C14" s="47">
        <f>SUM(C5:C13)</f>
        <v>38135000</v>
      </c>
      <c r="D14" s="14">
        <f aca="true" t="shared" si="0" ref="D14:K14">SUM(D5:D13)</f>
        <v>36757000</v>
      </c>
      <c r="E14" s="14">
        <f>SUM(E5:E13)</f>
        <v>46482018.519999996</v>
      </c>
      <c r="F14" s="14">
        <f>SUM(F5:F13)</f>
        <v>40907191.77</v>
      </c>
      <c r="G14" s="14">
        <f>SUM(G5:G13)</f>
        <v>35373222.83</v>
      </c>
      <c r="H14" s="14">
        <f t="shared" si="0"/>
        <v>37087101.349999994</v>
      </c>
      <c r="I14" s="14">
        <f t="shared" si="0"/>
        <v>33783468.660000004</v>
      </c>
      <c r="J14" s="14">
        <f t="shared" si="0"/>
        <v>31699429.46</v>
      </c>
      <c r="K14" s="14">
        <f t="shared" si="0"/>
        <v>28248180.910000004</v>
      </c>
    </row>
    <row r="15" spans="1:11" ht="12.75">
      <c r="A15" s="1"/>
      <c r="B15" s="1"/>
      <c r="C15" s="48"/>
      <c r="D15" s="15"/>
      <c r="E15" s="17"/>
      <c r="F15" s="17"/>
      <c r="G15" s="17"/>
      <c r="H15" s="17"/>
      <c r="I15" s="17"/>
      <c r="J15" s="17"/>
      <c r="K15" s="17"/>
    </row>
    <row r="16" spans="1:11" ht="12.75">
      <c r="A16" s="1">
        <v>211</v>
      </c>
      <c r="B16" s="1" t="s">
        <v>23</v>
      </c>
      <c r="C16" s="10">
        <v>7823600</v>
      </c>
      <c r="D16" s="13">
        <v>7812100</v>
      </c>
      <c r="E16" s="13">
        <v>7920250.6</v>
      </c>
      <c r="F16" s="13">
        <v>7583059.25</v>
      </c>
      <c r="G16" s="13">
        <v>7101639.28</v>
      </c>
      <c r="H16" s="13">
        <v>7295466.03</v>
      </c>
      <c r="I16" s="13">
        <v>6544284.52</v>
      </c>
      <c r="J16" s="13">
        <v>6172033.21</v>
      </c>
      <c r="K16" s="13">
        <v>6067906.06</v>
      </c>
    </row>
    <row r="17" spans="1:11" ht="12.75">
      <c r="A17" s="1">
        <v>213</v>
      </c>
      <c r="B17" s="1" t="s">
        <v>24</v>
      </c>
      <c r="C17" s="10">
        <v>4094100</v>
      </c>
      <c r="D17" s="13">
        <v>4094100</v>
      </c>
      <c r="E17" s="13">
        <v>4283984.4</v>
      </c>
      <c r="F17" s="13">
        <v>4085037.4</v>
      </c>
      <c r="G17" s="13">
        <v>4147741.4</v>
      </c>
      <c r="H17" s="13">
        <v>3611866.4</v>
      </c>
      <c r="I17" s="13">
        <v>2946082.4</v>
      </c>
      <c r="J17" s="13">
        <v>3174478.4</v>
      </c>
      <c r="K17" s="13">
        <v>3464032.9</v>
      </c>
    </row>
    <row r="18" spans="1:11" ht="12.75">
      <c r="A18" s="1">
        <v>214</v>
      </c>
      <c r="B18" s="1" t="s">
        <v>25</v>
      </c>
      <c r="C18" s="10">
        <v>563000</v>
      </c>
      <c r="D18" s="13">
        <v>363000</v>
      </c>
      <c r="E18" s="13">
        <v>216585.71</v>
      </c>
      <c r="F18" s="13">
        <v>3788.56</v>
      </c>
      <c r="G18" s="13">
        <v>4643.21</v>
      </c>
      <c r="H18" s="13">
        <v>3773.16</v>
      </c>
      <c r="I18" s="13">
        <v>101109.09</v>
      </c>
      <c r="J18" s="13">
        <v>98864.08</v>
      </c>
      <c r="K18" s="13">
        <v>109051.56</v>
      </c>
    </row>
    <row r="19" spans="1:11" ht="12.75">
      <c r="A19" s="1">
        <v>221</v>
      </c>
      <c r="B19" s="1" t="s">
        <v>4</v>
      </c>
      <c r="C19" s="10">
        <v>70000</v>
      </c>
      <c r="D19" s="13">
        <v>50000</v>
      </c>
      <c r="E19" s="13">
        <v>117500</v>
      </c>
      <c r="F19" s="13">
        <v>117000</v>
      </c>
      <c r="G19" s="13">
        <v>253600</v>
      </c>
      <c r="H19" s="13">
        <v>57000</v>
      </c>
      <c r="I19" s="13">
        <v>85000</v>
      </c>
      <c r="J19" s="13">
        <v>129439</v>
      </c>
      <c r="K19" s="13">
        <v>27621</v>
      </c>
    </row>
    <row r="20" spans="1:11" ht="12.75">
      <c r="A20" s="1">
        <v>222</v>
      </c>
      <c r="B20" s="1" t="s">
        <v>26</v>
      </c>
      <c r="C20" s="10">
        <v>0</v>
      </c>
      <c r="D20" s="13">
        <v>0</v>
      </c>
      <c r="E20" s="13">
        <v>0</v>
      </c>
      <c r="F20" s="13">
        <v>0</v>
      </c>
      <c r="G20" s="13">
        <v>0</v>
      </c>
      <c r="H20" s="13">
        <v>29479.37</v>
      </c>
      <c r="I20" s="13">
        <v>0</v>
      </c>
      <c r="J20" s="13">
        <v>0</v>
      </c>
      <c r="K20" s="13">
        <v>0</v>
      </c>
    </row>
    <row r="21" spans="1:11" ht="12.75">
      <c r="A21" s="1">
        <v>231</v>
      </c>
      <c r="B21" s="1" t="s">
        <v>27</v>
      </c>
      <c r="C21" s="10">
        <v>0</v>
      </c>
      <c r="D21" s="13">
        <v>0</v>
      </c>
      <c r="E21" s="13">
        <v>0</v>
      </c>
      <c r="F21" s="13">
        <v>1000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2.75">
      <c r="A22" s="1">
        <v>232</v>
      </c>
      <c r="B22" s="1" t="s">
        <v>28</v>
      </c>
      <c r="C22" s="10">
        <v>400000</v>
      </c>
      <c r="D22" s="13">
        <v>400000</v>
      </c>
      <c r="E22" s="13">
        <v>824055.34</v>
      </c>
      <c r="F22" s="13">
        <v>560116.57</v>
      </c>
      <c r="G22" s="13">
        <v>729554.36</v>
      </c>
      <c r="H22" s="13">
        <v>657791.76</v>
      </c>
      <c r="I22" s="13">
        <v>947097</v>
      </c>
      <c r="J22" s="13">
        <v>598013</v>
      </c>
      <c r="K22" s="13">
        <v>1395311</v>
      </c>
    </row>
    <row r="23" spans="1:11" ht="12.75">
      <c r="A23" s="5" t="s">
        <v>10</v>
      </c>
      <c r="B23" s="5" t="s">
        <v>11</v>
      </c>
      <c r="C23" s="47">
        <f>SUM(C16:C22)</f>
        <v>12950700</v>
      </c>
      <c r="D23" s="14">
        <f aca="true" t="shared" si="1" ref="D23:K23">SUM(D16:D22)</f>
        <v>12719200</v>
      </c>
      <c r="E23" s="14">
        <f>SUM(E16:E22)</f>
        <v>13362376.05</v>
      </c>
      <c r="F23" s="14">
        <f>SUM(F16:F22)</f>
        <v>12350001.780000001</v>
      </c>
      <c r="G23" s="14">
        <f>SUM(G16:G22)</f>
        <v>12237178.25</v>
      </c>
      <c r="H23" s="14">
        <f t="shared" si="1"/>
        <v>11655376.719999999</v>
      </c>
      <c r="I23" s="14">
        <f t="shared" si="1"/>
        <v>10623573.01</v>
      </c>
      <c r="J23" s="14">
        <f t="shared" si="1"/>
        <v>10172827.69</v>
      </c>
      <c r="K23" s="14">
        <f t="shared" si="1"/>
        <v>11063922.52</v>
      </c>
    </row>
    <row r="24" spans="1:11" ht="12.75">
      <c r="A24" s="1"/>
      <c r="B24" s="1"/>
      <c r="C24" s="48"/>
      <c r="D24" s="15"/>
      <c r="E24" s="17"/>
      <c r="F24" s="17"/>
      <c r="G24" s="17"/>
      <c r="H24" s="17"/>
      <c r="I24" s="17"/>
      <c r="J24" s="17"/>
      <c r="K24" s="17"/>
    </row>
    <row r="25" spans="1:11" ht="12.75">
      <c r="A25" s="1">
        <v>311</v>
      </c>
      <c r="B25" s="1" t="s">
        <v>29</v>
      </c>
      <c r="C25" s="10">
        <v>0</v>
      </c>
      <c r="D25" s="13">
        <v>0</v>
      </c>
      <c r="E25" s="13">
        <v>43996</v>
      </c>
      <c r="F25" s="13">
        <v>111575</v>
      </c>
      <c r="G25" s="13">
        <v>122800</v>
      </c>
      <c r="H25" s="13">
        <v>165500</v>
      </c>
      <c r="I25" s="13">
        <v>125750</v>
      </c>
      <c r="J25" s="13">
        <v>177300</v>
      </c>
      <c r="K25" s="13">
        <v>65600</v>
      </c>
    </row>
    <row r="26" spans="1:11" ht="12.75">
      <c r="A26" s="1">
        <v>312</v>
      </c>
      <c r="B26" s="1" t="s">
        <v>30</v>
      </c>
      <c r="C26" s="10">
        <v>0</v>
      </c>
      <c r="D26" s="13">
        <v>0</v>
      </c>
      <c r="E26" s="13">
        <v>0</v>
      </c>
      <c r="F26" s="13">
        <v>0</v>
      </c>
      <c r="G26" s="13">
        <v>0</v>
      </c>
      <c r="H26" s="13">
        <v>750000</v>
      </c>
      <c r="I26" s="13">
        <v>10000</v>
      </c>
      <c r="J26" s="13">
        <v>78250</v>
      </c>
      <c r="K26" s="13">
        <v>951750</v>
      </c>
    </row>
    <row r="27" spans="1:11" ht="12.75">
      <c r="A27" s="1">
        <v>320</v>
      </c>
      <c r="B27" s="1" t="s">
        <v>76</v>
      </c>
      <c r="C27" s="10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1992719.33</v>
      </c>
      <c r="J27" s="13">
        <v>0</v>
      </c>
      <c r="K27" s="13">
        <v>0</v>
      </c>
    </row>
    <row r="28" spans="1:11" ht="12.75">
      <c r="A28" s="5" t="s">
        <v>12</v>
      </c>
      <c r="B28" s="5" t="s">
        <v>13</v>
      </c>
      <c r="C28" s="47"/>
      <c r="D28" s="14">
        <f aca="true" t="shared" si="2" ref="D28:K28">SUM(D25:D27)</f>
        <v>0</v>
      </c>
      <c r="E28" s="14">
        <f>SUM(E25:E27)</f>
        <v>43996</v>
      </c>
      <c r="F28" s="14">
        <f>SUM(F25:F27)</f>
        <v>111575</v>
      </c>
      <c r="G28" s="14">
        <f>SUM(G25:G27)</f>
        <v>122800</v>
      </c>
      <c r="H28" s="14">
        <f t="shared" si="2"/>
        <v>915500</v>
      </c>
      <c r="I28" s="14">
        <f t="shared" si="2"/>
        <v>2128469.33</v>
      </c>
      <c r="J28" s="14">
        <f t="shared" si="2"/>
        <v>255550</v>
      </c>
      <c r="K28" s="14">
        <f t="shared" si="2"/>
        <v>1017350</v>
      </c>
    </row>
    <row r="29" spans="1:11" ht="12.75">
      <c r="A29" s="1"/>
      <c r="B29" s="1"/>
      <c r="C29" s="48"/>
      <c r="D29" s="15"/>
      <c r="E29" s="17"/>
      <c r="F29" s="17"/>
      <c r="G29" s="17"/>
      <c r="H29" s="17"/>
      <c r="I29" s="17"/>
      <c r="J29" s="17"/>
      <c r="K29" s="17"/>
    </row>
    <row r="30" spans="1:12" ht="12.75">
      <c r="A30" s="1">
        <v>411</v>
      </c>
      <c r="B30" s="1" t="s">
        <v>31</v>
      </c>
      <c r="C30" s="10">
        <v>2420000</v>
      </c>
      <c r="D30" s="13">
        <v>2418400</v>
      </c>
      <c r="E30" s="13">
        <v>3242583.48</v>
      </c>
      <c r="F30" s="13">
        <v>3226586.27</v>
      </c>
      <c r="G30" s="13">
        <v>5741474.02</v>
      </c>
      <c r="H30" s="13">
        <v>2916794.37</v>
      </c>
      <c r="I30" s="13">
        <v>3618805.49</v>
      </c>
      <c r="J30" s="13">
        <v>2745929.57</v>
      </c>
      <c r="K30" s="13">
        <v>2018341.69</v>
      </c>
      <c r="L30" s="2" t="s">
        <v>66</v>
      </c>
    </row>
    <row r="31" spans="1:11" ht="12.75">
      <c r="A31" s="1">
        <v>412</v>
      </c>
      <c r="B31" s="1" t="s">
        <v>32</v>
      </c>
      <c r="C31" s="10">
        <v>0</v>
      </c>
      <c r="D31" s="13">
        <v>0</v>
      </c>
      <c r="E31" s="13">
        <v>100000</v>
      </c>
      <c r="F31" s="13">
        <v>0</v>
      </c>
      <c r="G31" s="13">
        <v>228000</v>
      </c>
      <c r="H31" s="13">
        <v>0</v>
      </c>
      <c r="I31" s="13">
        <v>0</v>
      </c>
      <c r="J31" s="13">
        <v>256500</v>
      </c>
      <c r="K31" s="13">
        <v>24000</v>
      </c>
    </row>
    <row r="32" spans="1:11" ht="12.75">
      <c r="A32" s="1">
        <v>413</v>
      </c>
      <c r="B32" s="1" t="s">
        <v>33</v>
      </c>
      <c r="C32" s="10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12.75">
      <c r="A33" s="1">
        <v>416</v>
      </c>
      <c r="B33" s="1" t="s">
        <v>34</v>
      </c>
      <c r="C33" s="10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ht="12.75">
      <c r="A34" s="1">
        <v>421</v>
      </c>
      <c r="B34" s="1" t="s">
        <v>35</v>
      </c>
      <c r="C34" s="10">
        <v>0</v>
      </c>
      <c r="D34" s="13">
        <v>851300</v>
      </c>
      <c r="E34" s="13">
        <v>0</v>
      </c>
      <c r="F34" s="13">
        <v>450000</v>
      </c>
      <c r="G34" s="13">
        <v>0</v>
      </c>
      <c r="H34" s="13">
        <v>393144.12</v>
      </c>
      <c r="I34" s="13">
        <v>0</v>
      </c>
      <c r="J34" s="13">
        <v>5190533.28</v>
      </c>
      <c r="K34" s="13">
        <v>553235.67</v>
      </c>
    </row>
    <row r="35" spans="1:11" ht="12.75">
      <c r="A35" s="1">
        <v>422</v>
      </c>
      <c r="B35" s="1" t="s">
        <v>36</v>
      </c>
      <c r="C35" s="10">
        <v>0</v>
      </c>
      <c r="D35" s="13">
        <v>0</v>
      </c>
      <c r="E35" s="13">
        <v>0</v>
      </c>
      <c r="F35" s="13">
        <v>1989000</v>
      </c>
      <c r="G35" s="13">
        <v>600000</v>
      </c>
      <c r="H35" s="13">
        <v>0</v>
      </c>
      <c r="I35" s="13">
        <v>0</v>
      </c>
      <c r="J35" s="13">
        <v>0</v>
      </c>
      <c r="K35" s="13">
        <v>0</v>
      </c>
    </row>
    <row r="36" spans="1:11" ht="12.75">
      <c r="A36" s="5" t="s">
        <v>14</v>
      </c>
      <c r="B36" s="5" t="s">
        <v>15</v>
      </c>
      <c r="C36" s="47">
        <f>SUM(C30:C35)</f>
        <v>2420000</v>
      </c>
      <c r="D36" s="14">
        <f aca="true" t="shared" si="3" ref="D36:K36">SUM(D30:D35)</f>
        <v>3269700</v>
      </c>
      <c r="E36" s="14">
        <f>SUM(E30:E35)</f>
        <v>3342583.48</v>
      </c>
      <c r="F36" s="14">
        <f>SUM(F30:F35)</f>
        <v>5665586.27</v>
      </c>
      <c r="G36" s="14">
        <f>SUM(G30:G35)</f>
        <v>6569474.02</v>
      </c>
      <c r="H36" s="14">
        <f t="shared" si="3"/>
        <v>3309938.49</v>
      </c>
      <c r="I36" s="14">
        <f t="shared" si="3"/>
        <v>3618805.49</v>
      </c>
      <c r="J36" s="14">
        <f t="shared" si="3"/>
        <v>8192962.85</v>
      </c>
      <c r="K36" s="14">
        <f t="shared" si="3"/>
        <v>2595577.36</v>
      </c>
    </row>
    <row r="38" spans="2:11" ht="12.75">
      <c r="B38" s="6" t="s">
        <v>16</v>
      </c>
      <c r="C38" s="16">
        <f>C14+C23+C28+C36</f>
        <v>53505700</v>
      </c>
      <c r="D38" s="16">
        <f aca="true" t="shared" si="4" ref="D38:K38">D14+D23+D28+D36</f>
        <v>52745900</v>
      </c>
      <c r="E38" s="16">
        <f>E14+E23+E28+E36</f>
        <v>63230974.04999999</v>
      </c>
      <c r="F38" s="16">
        <f t="shared" si="4"/>
        <v>59034354.82000001</v>
      </c>
      <c r="G38" s="16">
        <f>G14+G23+G28+G36</f>
        <v>54302675.099999994</v>
      </c>
      <c r="H38" s="16">
        <f t="shared" si="4"/>
        <v>52967916.559999995</v>
      </c>
      <c r="I38" s="16">
        <f t="shared" si="4"/>
        <v>50154316.49</v>
      </c>
      <c r="J38" s="16">
        <f t="shared" si="4"/>
        <v>50320770</v>
      </c>
      <c r="K38" s="16">
        <f t="shared" si="4"/>
        <v>42925030.79000001</v>
      </c>
    </row>
    <row r="39" spans="1:11" ht="12.75">
      <c r="A39" s="8" t="s">
        <v>1</v>
      </c>
      <c r="B39" s="7"/>
      <c r="C39" s="50" t="s">
        <v>110</v>
      </c>
      <c r="D39" s="18" t="s">
        <v>62</v>
      </c>
      <c r="E39" s="26" t="s">
        <v>6</v>
      </c>
      <c r="F39" s="26" t="s">
        <v>6</v>
      </c>
      <c r="G39" s="26" t="s">
        <v>6</v>
      </c>
      <c r="H39" s="26" t="s">
        <v>6</v>
      </c>
      <c r="I39" s="26" t="s">
        <v>6</v>
      </c>
      <c r="J39" s="26" t="s">
        <v>6</v>
      </c>
      <c r="K39" s="26" t="s">
        <v>6</v>
      </c>
    </row>
    <row r="40" spans="1:11" ht="12.75">
      <c r="A40" s="7"/>
      <c r="B40" s="7"/>
      <c r="C40" s="50">
        <v>2024</v>
      </c>
      <c r="D40" s="19" t="s">
        <v>106</v>
      </c>
      <c r="E40" s="27" t="s">
        <v>107</v>
      </c>
      <c r="F40" s="27" t="s">
        <v>105</v>
      </c>
      <c r="G40" s="27" t="s">
        <v>78</v>
      </c>
      <c r="H40" s="27" t="s">
        <v>77</v>
      </c>
      <c r="I40" s="27" t="s">
        <v>75</v>
      </c>
      <c r="J40" s="27" t="s">
        <v>74</v>
      </c>
      <c r="K40" s="27" t="s">
        <v>72</v>
      </c>
    </row>
    <row r="41" spans="1:11" ht="12.75">
      <c r="A41" s="1">
        <v>10</v>
      </c>
      <c r="B41" s="1" t="s">
        <v>63</v>
      </c>
      <c r="C41" s="1">
        <v>0</v>
      </c>
      <c r="D41" s="20">
        <v>0</v>
      </c>
      <c r="E41" s="20">
        <v>0</v>
      </c>
      <c r="F41" s="20">
        <v>20507.32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2.75">
      <c r="A42" s="1">
        <v>21</v>
      </c>
      <c r="B42" s="1" t="s">
        <v>68</v>
      </c>
      <c r="C42" s="1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12.75">
      <c r="A43" s="1">
        <v>22</v>
      </c>
      <c r="B43" s="1" t="s">
        <v>41</v>
      </c>
      <c r="C43" s="49">
        <v>1734200</v>
      </c>
      <c r="D43" s="13">
        <v>1734200</v>
      </c>
      <c r="E43" s="13">
        <v>1039727.69</v>
      </c>
      <c r="F43" s="13">
        <v>1102170.24</v>
      </c>
      <c r="G43" s="20">
        <v>746209.25</v>
      </c>
      <c r="H43" s="13">
        <v>1640784.06</v>
      </c>
      <c r="I43" s="13">
        <v>1157630.59</v>
      </c>
      <c r="J43" s="13">
        <v>1166071.05</v>
      </c>
      <c r="K43" s="13">
        <v>1180325.58</v>
      </c>
    </row>
    <row r="44" spans="1:11" ht="12.75">
      <c r="A44" s="1">
        <v>23</v>
      </c>
      <c r="B44" s="1" t="s">
        <v>42</v>
      </c>
      <c r="C44" s="1">
        <v>4881500</v>
      </c>
      <c r="D44" s="13">
        <v>4876500</v>
      </c>
      <c r="E44" s="13">
        <v>3670279.01</v>
      </c>
      <c r="F44" s="13">
        <v>4455627.17</v>
      </c>
      <c r="G44" s="20">
        <v>3658882.82</v>
      </c>
      <c r="H44" s="13">
        <v>3784670.03</v>
      </c>
      <c r="I44" s="13">
        <v>4316632.12</v>
      </c>
      <c r="J44" s="13">
        <v>3795439.09</v>
      </c>
      <c r="K44" s="13">
        <v>2828927.62</v>
      </c>
    </row>
    <row r="45" spans="1:11" ht="12.75">
      <c r="A45" s="1">
        <v>31</v>
      </c>
      <c r="B45" s="1" t="s">
        <v>43</v>
      </c>
      <c r="C45" s="1">
        <v>4890000</v>
      </c>
      <c r="D45" s="13">
        <v>4299800</v>
      </c>
      <c r="E45" s="13">
        <v>5445736</v>
      </c>
      <c r="F45" s="13">
        <v>4531546.8</v>
      </c>
      <c r="G45" s="20">
        <v>3983720.12</v>
      </c>
      <c r="H45" s="13">
        <v>4909111.06</v>
      </c>
      <c r="I45" s="13">
        <v>5577974.8</v>
      </c>
      <c r="J45" s="13">
        <v>4726834.2</v>
      </c>
      <c r="K45" s="13">
        <v>3135692</v>
      </c>
    </row>
    <row r="46" spans="1:11" ht="12.75">
      <c r="A46" s="1">
        <v>33</v>
      </c>
      <c r="B46" s="1" t="s">
        <v>44</v>
      </c>
      <c r="C46" s="1">
        <v>541000</v>
      </c>
      <c r="D46" s="13">
        <v>349500</v>
      </c>
      <c r="E46" s="13">
        <v>352779</v>
      </c>
      <c r="F46" s="13">
        <v>365374.9</v>
      </c>
      <c r="G46" s="20">
        <v>108521.48</v>
      </c>
      <c r="H46" s="13">
        <v>170993.49</v>
      </c>
      <c r="I46" s="13">
        <v>289532</v>
      </c>
      <c r="J46" s="13">
        <v>113958</v>
      </c>
      <c r="K46" s="13">
        <v>174085</v>
      </c>
    </row>
    <row r="47" spans="1:11" ht="12.75">
      <c r="A47" s="1">
        <v>34</v>
      </c>
      <c r="B47" s="1" t="s">
        <v>45</v>
      </c>
      <c r="C47" s="1">
        <v>4200600</v>
      </c>
      <c r="D47" s="13">
        <v>4036700</v>
      </c>
      <c r="E47" s="13">
        <v>3351579.77</v>
      </c>
      <c r="F47" s="13">
        <v>2363847</v>
      </c>
      <c r="G47" s="20">
        <v>2975659.59</v>
      </c>
      <c r="H47" s="13">
        <v>3074160.96</v>
      </c>
      <c r="I47" s="13">
        <v>2861526.75</v>
      </c>
      <c r="J47" s="13">
        <v>3364145.12</v>
      </c>
      <c r="K47" s="13">
        <v>2520155.64</v>
      </c>
    </row>
    <row r="48" spans="1:11" ht="12.75">
      <c r="A48" s="1">
        <v>35</v>
      </c>
      <c r="B48" s="1" t="s">
        <v>46</v>
      </c>
      <c r="C48" s="1">
        <v>7000</v>
      </c>
      <c r="D48" s="13">
        <v>7000</v>
      </c>
      <c r="E48" s="13">
        <v>5445.82</v>
      </c>
      <c r="F48" s="13">
        <v>3871.66</v>
      </c>
      <c r="G48" s="20">
        <v>3872.3</v>
      </c>
      <c r="H48" s="13">
        <v>13388.6</v>
      </c>
      <c r="I48" s="13">
        <v>61941</v>
      </c>
      <c r="J48" s="13">
        <v>96269</v>
      </c>
      <c r="K48" s="13">
        <v>10971</v>
      </c>
    </row>
    <row r="49" spans="1:11" ht="12.75">
      <c r="A49" s="1">
        <v>36</v>
      </c>
      <c r="B49" s="1" t="s">
        <v>47</v>
      </c>
      <c r="C49" s="1">
        <v>7306700</v>
      </c>
      <c r="D49" s="13">
        <v>6458600</v>
      </c>
      <c r="E49" s="13">
        <v>5529969.64</v>
      </c>
      <c r="F49" s="13">
        <v>5199407.98</v>
      </c>
      <c r="G49" s="20">
        <v>4674436.09</v>
      </c>
      <c r="H49" s="13">
        <v>4755724.46</v>
      </c>
      <c r="I49" s="13">
        <v>4096649.47</v>
      </c>
      <c r="J49" s="13">
        <v>3470207.03</v>
      </c>
      <c r="K49" s="13">
        <v>4214715.57</v>
      </c>
    </row>
    <row r="50" spans="1:11" ht="12.75">
      <c r="A50" s="1">
        <v>37</v>
      </c>
      <c r="B50" s="1" t="s">
        <v>48</v>
      </c>
      <c r="C50" s="1">
        <v>7517750</v>
      </c>
      <c r="D50" s="13">
        <v>5982300</v>
      </c>
      <c r="E50" s="13">
        <v>5335088.88</v>
      </c>
      <c r="F50" s="13">
        <v>4993300.71</v>
      </c>
      <c r="G50" s="20">
        <v>4755499.25</v>
      </c>
      <c r="H50" s="13">
        <v>4816895.47</v>
      </c>
      <c r="I50" s="13">
        <v>4294374.62</v>
      </c>
      <c r="J50" s="13">
        <v>4484501.5</v>
      </c>
      <c r="K50" s="13">
        <v>4474490.07</v>
      </c>
    </row>
    <row r="51" spans="1:11" ht="12.75">
      <c r="A51" s="1">
        <v>42</v>
      </c>
      <c r="B51" s="1" t="s">
        <v>58</v>
      </c>
      <c r="C51" s="1">
        <v>0</v>
      </c>
      <c r="D51" s="13">
        <v>0</v>
      </c>
      <c r="E51" s="13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2.75">
      <c r="A52" s="1">
        <v>43</v>
      </c>
      <c r="B52" s="1" t="s">
        <v>49</v>
      </c>
      <c r="C52" s="1">
        <v>3515200</v>
      </c>
      <c r="D52" s="13">
        <v>3341100</v>
      </c>
      <c r="E52" s="13">
        <v>2361238.77</v>
      </c>
      <c r="F52" s="13">
        <v>1816514.16</v>
      </c>
      <c r="G52" s="20">
        <v>1544294</v>
      </c>
      <c r="H52" s="13">
        <v>2187069.79</v>
      </c>
      <c r="I52" s="13">
        <v>1212804.14</v>
      </c>
      <c r="J52" s="13">
        <v>1444532.58</v>
      </c>
      <c r="K52" s="13">
        <v>1393748.3</v>
      </c>
    </row>
    <row r="53" spans="1:11" ht="12.75">
      <c r="A53" s="1">
        <v>52</v>
      </c>
      <c r="B53" s="1" t="s">
        <v>50</v>
      </c>
      <c r="C53" s="1">
        <v>500000</v>
      </c>
      <c r="D53" s="13">
        <v>500000</v>
      </c>
      <c r="E53" s="13">
        <v>0</v>
      </c>
      <c r="F53" s="13">
        <v>30000</v>
      </c>
      <c r="G53" s="20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12.75">
      <c r="A54" s="1">
        <v>55</v>
      </c>
      <c r="B54" s="1" t="s">
        <v>51</v>
      </c>
      <c r="C54" s="1">
        <v>1165000</v>
      </c>
      <c r="D54" s="13">
        <v>1077500</v>
      </c>
      <c r="E54" s="13">
        <v>809702.72</v>
      </c>
      <c r="F54" s="13">
        <v>1094152.09</v>
      </c>
      <c r="G54" s="20">
        <v>810414.65</v>
      </c>
      <c r="H54" s="13">
        <v>683424.68</v>
      </c>
      <c r="I54" s="13">
        <v>686156.94</v>
      </c>
      <c r="J54" s="13">
        <v>752181.44</v>
      </c>
      <c r="K54" s="13">
        <v>599702.7</v>
      </c>
    </row>
    <row r="55" spans="1:11" ht="12.75">
      <c r="A55" s="1">
        <v>61</v>
      </c>
      <c r="B55" s="1" t="s">
        <v>52</v>
      </c>
      <c r="C55" s="1">
        <v>9845600</v>
      </c>
      <c r="D55" s="13">
        <v>9604700</v>
      </c>
      <c r="E55" s="13">
        <v>8179060.65</v>
      </c>
      <c r="F55" s="13">
        <v>8866730.19</v>
      </c>
      <c r="G55" s="20">
        <v>8730446.83</v>
      </c>
      <c r="H55" s="13">
        <v>9005963.49</v>
      </c>
      <c r="I55" s="13">
        <v>8082445.95</v>
      </c>
      <c r="J55" s="13">
        <v>7531685.77</v>
      </c>
      <c r="K55" s="13">
        <v>7687473.75</v>
      </c>
    </row>
    <row r="56" spans="1:11" ht="12.75">
      <c r="A56" s="1">
        <v>62</v>
      </c>
      <c r="B56" s="1" t="s">
        <v>108</v>
      </c>
      <c r="C56" s="1">
        <v>0</v>
      </c>
      <c r="D56" s="13">
        <v>0</v>
      </c>
      <c r="E56" s="13">
        <v>6120</v>
      </c>
      <c r="F56" s="13">
        <v>0</v>
      </c>
      <c r="G56" s="20">
        <v>0</v>
      </c>
      <c r="H56" s="13">
        <v>0</v>
      </c>
      <c r="I56" s="13">
        <v>0</v>
      </c>
      <c r="J56" s="13">
        <v>0</v>
      </c>
      <c r="K56" s="13">
        <v>0</v>
      </c>
    </row>
    <row r="57" spans="1:12" ht="12.75">
      <c r="A57" s="1">
        <v>63</v>
      </c>
      <c r="B57" s="1" t="s">
        <v>53</v>
      </c>
      <c r="C57" s="1">
        <v>4634000</v>
      </c>
      <c r="D57" s="13">
        <v>4634000</v>
      </c>
      <c r="E57" s="13">
        <v>4596254</v>
      </c>
      <c r="F57" s="13">
        <v>4236932</v>
      </c>
      <c r="G57" s="20">
        <v>3705710</v>
      </c>
      <c r="H57" s="13">
        <v>3357136</v>
      </c>
      <c r="I57" s="13">
        <v>2467024</v>
      </c>
      <c r="J57" s="13">
        <v>960361</v>
      </c>
      <c r="K57" s="13">
        <v>1920473</v>
      </c>
      <c r="L57" s="2" t="s">
        <v>65</v>
      </c>
    </row>
    <row r="58" spans="1:11" ht="12.75">
      <c r="A58" s="1">
        <v>64</v>
      </c>
      <c r="B58" s="1" t="s">
        <v>54</v>
      </c>
      <c r="C58" s="1">
        <v>5000</v>
      </c>
      <c r="D58" s="13">
        <v>5000</v>
      </c>
      <c r="E58" s="13">
        <v>6000</v>
      </c>
      <c r="F58" s="13">
        <v>5000</v>
      </c>
      <c r="G58" s="20">
        <v>5000</v>
      </c>
      <c r="H58" s="13">
        <v>5000</v>
      </c>
      <c r="I58" s="13">
        <v>5000</v>
      </c>
      <c r="J58" s="13">
        <v>14500</v>
      </c>
      <c r="K58" s="13">
        <v>15000</v>
      </c>
    </row>
    <row r="59" spans="1:11" ht="12.75">
      <c r="A59" s="1"/>
      <c r="B59" s="5" t="s">
        <v>55</v>
      </c>
      <c r="C59" s="5">
        <f>SUM(C41:C58)</f>
        <v>50743550</v>
      </c>
      <c r="D59" s="14">
        <f aca="true" t="shared" si="5" ref="D59:K59">SUM(D41:D58)</f>
        <v>46906900</v>
      </c>
      <c r="E59" s="14">
        <f>SUM(E41:E58)</f>
        <v>40688981.949999996</v>
      </c>
      <c r="F59" s="14">
        <f>SUM(F41:F58)</f>
        <v>39084982.22</v>
      </c>
      <c r="G59" s="29">
        <f>SUM(G41:G58)</f>
        <v>35702666.38</v>
      </c>
      <c r="H59" s="14">
        <f t="shared" si="5"/>
        <v>38404322.089999996</v>
      </c>
      <c r="I59" s="14">
        <f t="shared" si="5"/>
        <v>35109692.38</v>
      </c>
      <c r="J59" s="14">
        <f t="shared" si="5"/>
        <v>31920685.78</v>
      </c>
      <c r="K59" s="14">
        <f t="shared" si="5"/>
        <v>30155760.23</v>
      </c>
    </row>
    <row r="60" spans="1:11" ht="12.75">
      <c r="A60" s="1"/>
      <c r="B60" s="5"/>
      <c r="C60" s="44"/>
      <c r="D60" s="23"/>
      <c r="E60" s="22"/>
      <c r="F60" s="22"/>
      <c r="G60" s="22"/>
      <c r="H60" s="22"/>
      <c r="I60" s="22"/>
      <c r="J60" s="22"/>
      <c r="K60" s="22"/>
    </row>
    <row r="61" spans="1:11" ht="12.75">
      <c r="A61" s="1">
        <v>22</v>
      </c>
      <c r="B61" s="1" t="s">
        <v>41</v>
      </c>
      <c r="C61" s="1">
        <v>1545000</v>
      </c>
      <c r="D61" s="13">
        <v>1545000</v>
      </c>
      <c r="E61" s="13">
        <v>636032.32</v>
      </c>
      <c r="F61" s="13">
        <v>2382692.61</v>
      </c>
      <c r="G61" s="13">
        <v>7747690.39</v>
      </c>
      <c r="H61" s="13">
        <v>115555</v>
      </c>
      <c r="I61" s="13">
        <v>290146</v>
      </c>
      <c r="J61" s="13">
        <v>962304</v>
      </c>
      <c r="K61" s="13">
        <v>17632</v>
      </c>
    </row>
    <row r="62" spans="1:15" ht="12.75">
      <c r="A62" s="1">
        <v>23</v>
      </c>
      <c r="B62" s="1" t="s">
        <v>59</v>
      </c>
      <c r="C62" s="1">
        <v>17500000</v>
      </c>
      <c r="D62" s="13">
        <v>18190000</v>
      </c>
      <c r="E62" s="13">
        <v>167572.9</v>
      </c>
      <c r="F62" s="13">
        <v>719077.81</v>
      </c>
      <c r="G62" s="13">
        <v>6523057.58</v>
      </c>
      <c r="H62" s="13">
        <v>864473.61</v>
      </c>
      <c r="I62" s="13">
        <v>4905311.93</v>
      </c>
      <c r="J62" s="13">
        <v>7073222.6</v>
      </c>
      <c r="K62" s="13">
        <v>5350394.18</v>
      </c>
      <c r="O62" s="7"/>
    </row>
    <row r="63" spans="1:15" ht="12.75">
      <c r="A63" s="1">
        <v>31</v>
      </c>
      <c r="B63" s="1" t="s">
        <v>43</v>
      </c>
      <c r="C63" s="1">
        <v>100000</v>
      </c>
      <c r="D63" s="13">
        <v>192000</v>
      </c>
      <c r="E63" s="13">
        <v>10820542.63</v>
      </c>
      <c r="F63" s="13">
        <v>2516623.99</v>
      </c>
      <c r="G63" s="13">
        <v>200152.4</v>
      </c>
      <c r="H63" s="13">
        <v>1215268.98</v>
      </c>
      <c r="I63" s="13">
        <v>201574</v>
      </c>
      <c r="J63" s="13">
        <v>0</v>
      </c>
      <c r="K63" s="13">
        <v>0</v>
      </c>
      <c r="O63" s="17"/>
    </row>
    <row r="64" spans="1:15" ht="12.75">
      <c r="A64" s="1">
        <v>33</v>
      </c>
      <c r="B64" s="1" t="s">
        <v>44</v>
      </c>
      <c r="C64" s="1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O64" s="17"/>
    </row>
    <row r="65" spans="1:15" ht="12.75">
      <c r="A65" s="1">
        <v>34</v>
      </c>
      <c r="B65" s="1" t="s">
        <v>45</v>
      </c>
      <c r="C65" s="1">
        <v>6240000</v>
      </c>
      <c r="D65" s="13">
        <v>928000</v>
      </c>
      <c r="E65" s="13">
        <v>475539.69</v>
      </c>
      <c r="F65" s="13">
        <v>327317.69</v>
      </c>
      <c r="G65" s="13">
        <v>107906.59</v>
      </c>
      <c r="H65" s="13">
        <v>1155820.9</v>
      </c>
      <c r="I65" s="13">
        <v>774898.83</v>
      </c>
      <c r="J65" s="13">
        <v>145200</v>
      </c>
      <c r="K65" s="13">
        <v>68849</v>
      </c>
      <c r="O65" s="17"/>
    </row>
    <row r="66" spans="1:15" ht="12.75">
      <c r="A66" s="1">
        <v>35</v>
      </c>
      <c r="B66" s="1" t="s">
        <v>46</v>
      </c>
      <c r="C66" s="1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150000</v>
      </c>
      <c r="K66" s="13">
        <v>0</v>
      </c>
      <c r="O66" s="17"/>
    </row>
    <row r="67" spans="1:15" ht="12.75">
      <c r="A67" s="1">
        <v>36</v>
      </c>
      <c r="B67" s="1" t="s">
        <v>47</v>
      </c>
      <c r="C67" s="1">
        <v>7013860</v>
      </c>
      <c r="D67" s="13">
        <v>5937900</v>
      </c>
      <c r="E67" s="13">
        <v>1218142.53</v>
      </c>
      <c r="F67" s="13">
        <v>716631.84</v>
      </c>
      <c r="G67" s="13">
        <v>463536.48</v>
      </c>
      <c r="H67" s="13">
        <v>1070262.6</v>
      </c>
      <c r="I67" s="13">
        <v>2904844</v>
      </c>
      <c r="J67" s="13">
        <v>2719516.02</v>
      </c>
      <c r="K67" s="13">
        <v>209959</v>
      </c>
      <c r="O67" s="17"/>
    </row>
    <row r="68" spans="1:15" ht="12.75">
      <c r="A68" s="1">
        <v>37</v>
      </c>
      <c r="B68" s="1" t="s">
        <v>48</v>
      </c>
      <c r="C68" s="1">
        <v>0</v>
      </c>
      <c r="D68" s="13">
        <v>0</v>
      </c>
      <c r="E68" s="13">
        <v>0</v>
      </c>
      <c r="F68" s="13">
        <v>0</v>
      </c>
      <c r="G68" s="13">
        <v>123662</v>
      </c>
      <c r="H68" s="13">
        <v>30250</v>
      </c>
      <c r="I68" s="13">
        <v>1858731.92</v>
      </c>
      <c r="J68" s="13">
        <v>0</v>
      </c>
      <c r="K68" s="13">
        <v>0</v>
      </c>
      <c r="O68" s="17"/>
    </row>
    <row r="69" spans="1:15" ht="12.75">
      <c r="A69" s="1">
        <v>43</v>
      </c>
      <c r="B69" s="1" t="s">
        <v>49</v>
      </c>
      <c r="C69" s="1">
        <v>170000</v>
      </c>
      <c r="D69" s="13">
        <v>170000</v>
      </c>
      <c r="E69" s="13">
        <v>0</v>
      </c>
      <c r="F69" s="13">
        <v>133372.25</v>
      </c>
      <c r="G69" s="13">
        <v>0</v>
      </c>
      <c r="H69" s="13">
        <v>1260794.59</v>
      </c>
      <c r="I69" s="13">
        <v>83921.97</v>
      </c>
      <c r="J69" s="13">
        <v>0</v>
      </c>
      <c r="K69" s="13">
        <v>0</v>
      </c>
      <c r="O69" s="17"/>
    </row>
    <row r="70" spans="1:15" ht="12.75">
      <c r="A70" s="1">
        <v>52</v>
      </c>
      <c r="B70" s="1" t="s">
        <v>50</v>
      </c>
      <c r="C70" s="1">
        <v>0</v>
      </c>
      <c r="D70" s="13">
        <v>0</v>
      </c>
      <c r="E70" s="13">
        <v>0</v>
      </c>
      <c r="F70" s="13">
        <v>0</v>
      </c>
      <c r="G70" s="13">
        <v>40734</v>
      </c>
      <c r="H70" s="13">
        <v>0</v>
      </c>
      <c r="I70" s="13">
        <v>0</v>
      </c>
      <c r="J70" s="13">
        <v>0</v>
      </c>
      <c r="K70" s="13">
        <v>0</v>
      </c>
      <c r="O70" s="17"/>
    </row>
    <row r="71" spans="1:15" ht="12.75">
      <c r="A71" s="1">
        <v>55</v>
      </c>
      <c r="B71" s="1" t="s">
        <v>51</v>
      </c>
      <c r="C71" s="1">
        <v>0</v>
      </c>
      <c r="D71" s="13">
        <v>3750000</v>
      </c>
      <c r="E71" s="13">
        <v>150318.3</v>
      </c>
      <c r="F71" s="13">
        <v>1287092.91</v>
      </c>
      <c r="G71" s="13">
        <v>0</v>
      </c>
      <c r="H71" s="13">
        <v>0</v>
      </c>
      <c r="I71" s="13">
        <v>106208</v>
      </c>
      <c r="J71" s="13">
        <v>0</v>
      </c>
      <c r="K71" s="13">
        <v>212385</v>
      </c>
      <c r="O71" s="17"/>
    </row>
    <row r="72" spans="1:15" ht="12.75">
      <c r="A72" s="1">
        <v>61</v>
      </c>
      <c r="B72" s="1" t="s">
        <v>60</v>
      </c>
      <c r="C72" s="1">
        <v>1855000</v>
      </c>
      <c r="D72" s="13">
        <v>1855000</v>
      </c>
      <c r="E72" s="13">
        <v>0</v>
      </c>
      <c r="F72" s="13">
        <v>282368</v>
      </c>
      <c r="G72" s="13">
        <v>227181.63</v>
      </c>
      <c r="H72" s="13">
        <v>115418</v>
      </c>
      <c r="I72" s="13">
        <v>0</v>
      </c>
      <c r="J72" s="13">
        <v>211312</v>
      </c>
      <c r="K72" s="13">
        <v>48593</v>
      </c>
      <c r="O72" s="17"/>
    </row>
    <row r="73" spans="1:15" ht="12.75">
      <c r="A73" s="1"/>
      <c r="B73" s="5" t="s">
        <v>56</v>
      </c>
      <c r="C73" s="5">
        <f>SUM(C61:C72)</f>
        <v>34423860</v>
      </c>
      <c r="D73" s="14">
        <f aca="true" t="shared" si="6" ref="D73:K73">SUM(D61:D72)</f>
        <v>32567900</v>
      </c>
      <c r="E73" s="14">
        <f>SUM(E61:E72)</f>
        <v>13468148.370000001</v>
      </c>
      <c r="F73" s="14">
        <f>SUM(F61:F72)</f>
        <v>8365177.100000001</v>
      </c>
      <c r="G73" s="14">
        <f>SUM(G61:G72)</f>
        <v>15433921.07</v>
      </c>
      <c r="H73" s="14">
        <f t="shared" si="6"/>
        <v>5827843.68</v>
      </c>
      <c r="I73" s="14">
        <f t="shared" si="6"/>
        <v>11125636.65</v>
      </c>
      <c r="J73" s="14">
        <f t="shared" si="6"/>
        <v>11261554.62</v>
      </c>
      <c r="K73" s="14">
        <f t="shared" si="6"/>
        <v>5907812.18</v>
      </c>
      <c r="O73" s="17"/>
    </row>
    <row r="74" ht="12.75">
      <c r="O74" s="17"/>
    </row>
    <row r="75" spans="2:15" ht="12.75">
      <c r="B75" s="6" t="s">
        <v>57</v>
      </c>
      <c r="C75" s="6">
        <f>C59+C73</f>
        <v>85167410</v>
      </c>
      <c r="D75" s="16">
        <f aca="true" t="shared" si="7" ref="D75:K75">D59+D73</f>
        <v>79474800</v>
      </c>
      <c r="E75" s="16">
        <f>E59+E73</f>
        <v>54157130.31999999</v>
      </c>
      <c r="F75" s="16">
        <f t="shared" si="7"/>
        <v>47450159.32</v>
      </c>
      <c r="G75" s="16">
        <f>G59+G73</f>
        <v>51136587.45</v>
      </c>
      <c r="H75" s="16">
        <f t="shared" si="7"/>
        <v>44232165.769999996</v>
      </c>
      <c r="I75" s="16">
        <f t="shared" si="7"/>
        <v>46235329.03</v>
      </c>
      <c r="J75" s="16">
        <f t="shared" si="7"/>
        <v>43182240.4</v>
      </c>
      <c r="K75" s="16">
        <f t="shared" si="7"/>
        <v>36063572.41</v>
      </c>
      <c r="O75" s="17"/>
    </row>
    <row r="76" ht="12.75">
      <c r="O76" s="17"/>
    </row>
    <row r="77" ht="12.75">
      <c r="O77" s="17"/>
    </row>
    <row r="78" spans="1:15" ht="12.75">
      <c r="A78" s="2" t="s">
        <v>2</v>
      </c>
      <c r="O78" s="17"/>
    </row>
    <row r="79" spans="3:15" ht="12.75">
      <c r="C79" s="24" t="s">
        <v>111</v>
      </c>
      <c r="O79" s="17"/>
    </row>
    <row r="80" spans="1:15" ht="12.75">
      <c r="A80" s="1">
        <v>811</v>
      </c>
      <c r="B80" s="1" t="s">
        <v>37</v>
      </c>
      <c r="C80" s="43">
        <v>32909710</v>
      </c>
      <c r="D80" s="13">
        <v>28396900</v>
      </c>
      <c r="E80" s="13">
        <v>8122686.86</v>
      </c>
      <c r="F80" s="13">
        <v>-8647218.69</v>
      </c>
      <c r="G80" s="13">
        <f>-1*G92</f>
        <v>-8434201.980000004</v>
      </c>
      <c r="H80" s="13">
        <f>-1*H92</f>
        <v>-6388978.119999997</v>
      </c>
      <c r="I80" s="13">
        <f>-1*I92</f>
        <v>-2374205.1500000022</v>
      </c>
      <c r="J80" s="13">
        <f>-1*J92</f>
        <v>-10198459.18</v>
      </c>
      <c r="K80" s="13">
        <f>-1*K92</f>
        <v>-4746807.68</v>
      </c>
      <c r="L80" s="2" t="s">
        <v>67</v>
      </c>
      <c r="O80" s="17"/>
    </row>
    <row r="81" spans="1:15" ht="12.75">
      <c r="A81" s="1">
        <v>812</v>
      </c>
      <c r="B81" s="1" t="s">
        <v>38</v>
      </c>
      <c r="C81" s="13">
        <v>-1368000</v>
      </c>
      <c r="D81" s="13">
        <v>-1788000</v>
      </c>
      <c r="E81" s="13">
        <v>-2468000</v>
      </c>
      <c r="F81" s="13">
        <v>-2673596.15</v>
      </c>
      <c r="G81" s="13">
        <v>4407464.6</v>
      </c>
      <c r="H81" s="13">
        <v>-2831177.37</v>
      </c>
      <c r="I81" s="13">
        <v>-2204691.08</v>
      </c>
      <c r="J81" s="13">
        <v>2852000</v>
      </c>
      <c r="K81" s="13">
        <v>-1668000</v>
      </c>
      <c r="O81" s="17"/>
    </row>
    <row r="82" spans="1:15" ht="12.75">
      <c r="A82" s="1">
        <v>890</v>
      </c>
      <c r="B82" s="1" t="s">
        <v>69</v>
      </c>
      <c r="C82" s="13">
        <v>120000</v>
      </c>
      <c r="D82" s="13">
        <v>120000</v>
      </c>
      <c r="E82" s="13">
        <v>-14728530.59</v>
      </c>
      <c r="F82" s="13">
        <v>-263380.66</v>
      </c>
      <c r="G82" s="13">
        <v>860649.73</v>
      </c>
      <c r="H82" s="13">
        <v>484404.7</v>
      </c>
      <c r="I82" s="13">
        <v>659908.77</v>
      </c>
      <c r="J82" s="13">
        <v>207929.58</v>
      </c>
      <c r="K82" s="13">
        <v>-446650.7</v>
      </c>
      <c r="O82" s="17"/>
    </row>
    <row r="83" spans="1:15" ht="12.75">
      <c r="A83" s="5" t="s">
        <v>39</v>
      </c>
      <c r="B83" s="5" t="s">
        <v>2</v>
      </c>
      <c r="C83" s="14">
        <f>SUM(C80:C82)</f>
        <v>31661710</v>
      </c>
      <c r="D83" s="14">
        <f aca="true" t="shared" si="8" ref="D83:K83">SUM(D80:D82)</f>
        <v>26728900</v>
      </c>
      <c r="E83" s="14">
        <f>SUM(E80:E82)</f>
        <v>-9073843.73</v>
      </c>
      <c r="F83" s="14">
        <f>SUM(F80:F82)</f>
        <v>-11584195.5</v>
      </c>
      <c r="G83" s="14">
        <f>SUM(G80:G82)</f>
        <v>-3166087.6500000046</v>
      </c>
      <c r="H83" s="14">
        <f t="shared" si="8"/>
        <v>-8735750.79</v>
      </c>
      <c r="I83" s="14">
        <f t="shared" si="8"/>
        <v>-3918987.4600000023</v>
      </c>
      <c r="J83" s="14">
        <f t="shared" si="8"/>
        <v>-7138529.6</v>
      </c>
      <c r="K83" s="14">
        <f t="shared" si="8"/>
        <v>-6861458.38</v>
      </c>
      <c r="O83" s="17"/>
    </row>
    <row r="84" ht="12.75">
      <c r="O84" s="17"/>
    </row>
    <row r="85" spans="2:15" ht="12.75">
      <c r="B85" s="6" t="s">
        <v>40</v>
      </c>
      <c r="C85" s="16">
        <f>C83</f>
        <v>31661710</v>
      </c>
      <c r="D85" s="16">
        <f aca="true" t="shared" si="9" ref="D85:K85">D83</f>
        <v>26728900</v>
      </c>
      <c r="E85" s="16">
        <f>E83</f>
        <v>-9073843.73</v>
      </c>
      <c r="F85" s="16">
        <f t="shared" si="9"/>
        <v>-11584195.5</v>
      </c>
      <c r="G85" s="16">
        <f>G83</f>
        <v>-3166087.6500000046</v>
      </c>
      <c r="H85" s="16">
        <f t="shared" si="9"/>
        <v>-8735750.79</v>
      </c>
      <c r="I85" s="16">
        <f t="shared" si="9"/>
        <v>-3918987.4600000023</v>
      </c>
      <c r="J85" s="16">
        <f t="shared" si="9"/>
        <v>-7138529.6</v>
      </c>
      <c r="K85" s="16">
        <f t="shared" si="9"/>
        <v>-6861458.38</v>
      </c>
      <c r="O85" s="17"/>
    </row>
    <row r="86" ht="12.75">
      <c r="O86" s="17"/>
    </row>
    <row r="87" ht="12.75">
      <c r="O87" s="17"/>
    </row>
    <row r="88" spans="1:15" ht="12.75">
      <c r="A88" t="s">
        <v>3</v>
      </c>
      <c r="C88" s="12">
        <f>C38-C75+C85</f>
        <v>0</v>
      </c>
      <c r="D88" s="12">
        <f aca="true" t="shared" si="10" ref="D88:K88">D38-D75+D85</f>
        <v>0</v>
      </c>
      <c r="E88" s="12">
        <f>E38-E75+E85</f>
        <v>0</v>
      </c>
      <c r="F88" s="12">
        <f t="shared" si="10"/>
        <v>0</v>
      </c>
      <c r="G88" s="12">
        <f>G38-G75+G85</f>
        <v>-1.3504177331924438E-08</v>
      </c>
      <c r="H88" s="12">
        <f t="shared" si="10"/>
        <v>0</v>
      </c>
      <c r="I88" s="12">
        <f t="shared" si="10"/>
        <v>0</v>
      </c>
      <c r="J88" s="12">
        <f t="shared" si="10"/>
        <v>0</v>
      </c>
      <c r="K88" s="12">
        <f t="shared" si="10"/>
        <v>1.0244548320770264E-08</v>
      </c>
      <c r="O88" s="17"/>
    </row>
    <row r="89" ht="12.75">
      <c r="O89" s="17"/>
    </row>
    <row r="90" spans="1:15" ht="12.75">
      <c r="A90" s="4" t="s">
        <v>70</v>
      </c>
      <c r="B90" s="11"/>
      <c r="C90" s="11"/>
      <c r="D90" s="13"/>
      <c r="E90" s="13">
        <v>54813787.07</v>
      </c>
      <c r="F90" s="13">
        <v>46166568.38</v>
      </c>
      <c r="G90" s="28">
        <v>37732366.4</v>
      </c>
      <c r="H90" s="42">
        <v>31343388.28</v>
      </c>
      <c r="I90" s="13">
        <v>28969183.13</v>
      </c>
      <c r="J90" s="13">
        <v>18770723.95</v>
      </c>
      <c r="K90" s="13">
        <v>14023916.27</v>
      </c>
      <c r="L90" s="17"/>
      <c r="M90" s="17"/>
      <c r="O90" s="17"/>
    </row>
    <row r="91" spans="1:15" ht="12.75">
      <c r="A91" s="4" t="s">
        <v>71</v>
      </c>
      <c r="B91" s="11"/>
      <c r="C91" s="11"/>
      <c r="D91" s="13"/>
      <c r="E91" s="13">
        <v>46691100.21</v>
      </c>
      <c r="F91" s="13">
        <v>54813787.07</v>
      </c>
      <c r="G91" s="42">
        <v>46166568.38</v>
      </c>
      <c r="H91" s="28">
        <v>37732366.4</v>
      </c>
      <c r="I91" s="13">
        <v>31343388.28</v>
      </c>
      <c r="J91" s="13">
        <v>28969183.13</v>
      </c>
      <c r="K91" s="13">
        <v>18770723.95</v>
      </c>
      <c r="L91" s="17"/>
      <c r="M91" s="17"/>
      <c r="O91" s="17"/>
    </row>
    <row r="92" spans="1:15" ht="12.75">
      <c r="A92" s="4" t="s">
        <v>61</v>
      </c>
      <c r="B92" s="1"/>
      <c r="C92" s="1"/>
      <c r="D92" s="13"/>
      <c r="E92" s="42">
        <f>E91-E90</f>
        <v>-8122686.859999999</v>
      </c>
      <c r="F92" s="42">
        <f aca="true" t="shared" si="11" ref="F92:K92">F91-F90</f>
        <v>8647218.689999998</v>
      </c>
      <c r="G92" s="42">
        <f t="shared" si="11"/>
        <v>8434201.980000004</v>
      </c>
      <c r="H92" s="28">
        <f t="shared" si="11"/>
        <v>6388978.119999997</v>
      </c>
      <c r="I92" s="13">
        <f t="shared" si="11"/>
        <v>2374205.1500000022</v>
      </c>
      <c r="J92" s="13">
        <f t="shared" si="11"/>
        <v>10198459.18</v>
      </c>
      <c r="K92" s="13">
        <f t="shared" si="11"/>
        <v>4746807.68</v>
      </c>
      <c r="L92" s="17"/>
      <c r="M92" s="17"/>
      <c r="O92" s="17"/>
    </row>
    <row r="93" ht="12.75">
      <c r="O93" s="17"/>
    </row>
    <row r="94" ht="12.75">
      <c r="O94" s="17"/>
    </row>
    <row r="95" spans="1:15" ht="12.75">
      <c r="A95" t="s">
        <v>112</v>
      </c>
      <c r="O95" s="17"/>
    </row>
    <row r="96" spans="1:15" ht="12.75">
      <c r="A96" s="9">
        <v>45281</v>
      </c>
      <c r="O96" s="17"/>
    </row>
    <row r="97" ht="12.75">
      <c r="O97" s="17"/>
    </row>
    <row r="98" ht="12.75">
      <c r="O98" s="17"/>
    </row>
    <row r="99" ht="12.75">
      <c r="O99" s="17"/>
    </row>
    <row r="100" ht="12.75">
      <c r="O100" s="1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J26"/>
    </sheetView>
  </sheetViews>
  <sheetFormatPr defaultColWidth="9.140625" defaultRowHeight="12.75"/>
  <cols>
    <col min="1" max="1" width="21.421875" style="0" customWidth="1"/>
    <col min="2" max="2" width="11.57421875" style="0" customWidth="1"/>
    <col min="3" max="6" width="10.421875" style="0" bestFit="1" customWidth="1"/>
    <col min="7" max="7" width="39.421875" style="0" bestFit="1" customWidth="1"/>
  </cols>
  <sheetData>
    <row r="1" spans="1:11" ht="2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2.75">
      <c r="A2" t="s">
        <v>80</v>
      </c>
    </row>
    <row r="3" spans="1:11" ht="15.75">
      <c r="A3" s="31" t="s">
        <v>81</v>
      </c>
      <c r="B3" s="31" t="s">
        <v>82</v>
      </c>
      <c r="C3" s="31" t="s">
        <v>83</v>
      </c>
      <c r="D3" s="31" t="s">
        <v>84</v>
      </c>
      <c r="E3" s="31" t="s">
        <v>85</v>
      </c>
      <c r="F3" s="31" t="s">
        <v>86</v>
      </c>
      <c r="G3" s="32"/>
      <c r="H3" s="32"/>
      <c r="I3" s="32"/>
      <c r="J3" s="32"/>
      <c r="K3" s="32"/>
    </row>
    <row r="4" spans="1:11" ht="15.75">
      <c r="A4" s="33" t="s">
        <v>87</v>
      </c>
      <c r="B4" s="34">
        <v>5474</v>
      </c>
      <c r="C4" s="34">
        <f aca="true" t="shared" si="0" ref="C4:D7">B4*1.03</f>
        <v>5638.22</v>
      </c>
      <c r="D4" s="34">
        <f t="shared" si="0"/>
        <v>5807.3666</v>
      </c>
      <c r="E4" s="34">
        <f aca="true" t="shared" si="1" ref="E4:F8">D4*1.05</f>
        <v>6097.7349300000005</v>
      </c>
      <c r="F4" s="34">
        <f t="shared" si="1"/>
        <v>6402.621676500001</v>
      </c>
      <c r="G4" s="35"/>
      <c r="H4" s="35"/>
      <c r="I4" s="35"/>
      <c r="J4" s="35"/>
      <c r="K4" s="35"/>
    </row>
    <row r="5" spans="1:11" ht="15.75">
      <c r="A5" s="33" t="s">
        <v>88</v>
      </c>
      <c r="B5" s="34">
        <v>9725</v>
      </c>
      <c r="C5" s="34">
        <f t="shared" si="0"/>
        <v>10016.75</v>
      </c>
      <c r="D5" s="34">
        <f t="shared" si="0"/>
        <v>10317.2525</v>
      </c>
      <c r="E5" s="34">
        <f t="shared" si="1"/>
        <v>10833.115125</v>
      </c>
      <c r="F5" s="34">
        <f t="shared" si="1"/>
        <v>11374.77088125</v>
      </c>
      <c r="G5" s="35"/>
      <c r="H5" s="35"/>
      <c r="I5" s="35"/>
      <c r="J5" s="35"/>
      <c r="K5" s="35"/>
    </row>
    <row r="6" spans="1:11" ht="15.75">
      <c r="A6" s="33" t="s">
        <v>89</v>
      </c>
      <c r="B6" s="34">
        <v>15817</v>
      </c>
      <c r="C6" s="34">
        <f t="shared" si="0"/>
        <v>16291.51</v>
      </c>
      <c r="D6" s="34">
        <f t="shared" si="0"/>
        <v>16780.2553</v>
      </c>
      <c r="E6" s="34">
        <f t="shared" si="1"/>
        <v>17619.268065</v>
      </c>
      <c r="F6" s="34">
        <f t="shared" si="1"/>
        <v>18500.23146825</v>
      </c>
      <c r="G6" s="35"/>
      <c r="H6" s="35"/>
      <c r="I6" s="35"/>
      <c r="J6" s="35"/>
      <c r="K6" s="35"/>
    </row>
    <row r="7" spans="1:11" ht="15.75">
      <c r="A7" s="33" t="s">
        <v>90</v>
      </c>
      <c r="B7" s="34">
        <v>5486</v>
      </c>
      <c r="C7" s="34">
        <f t="shared" si="0"/>
        <v>5650.58</v>
      </c>
      <c r="D7" s="34">
        <f t="shared" si="0"/>
        <v>5820.0974</v>
      </c>
      <c r="E7" s="34">
        <f t="shared" si="1"/>
        <v>6111.10227</v>
      </c>
      <c r="F7" s="34">
        <f t="shared" si="1"/>
        <v>6416.657383500001</v>
      </c>
      <c r="G7" s="35"/>
      <c r="H7" s="35"/>
      <c r="I7" s="35"/>
      <c r="J7" s="35"/>
      <c r="K7" s="35"/>
    </row>
    <row r="8" spans="1:11" ht="15.75">
      <c r="A8" s="36" t="s">
        <v>91</v>
      </c>
      <c r="B8" s="37">
        <f>SUM(B4:B7)</f>
        <v>36502</v>
      </c>
      <c r="C8" s="38">
        <f>SUM(C4:C7)</f>
        <v>37597.060000000005</v>
      </c>
      <c r="D8" s="38">
        <f>C8*1.03</f>
        <v>38724.97180000001</v>
      </c>
      <c r="E8" s="38">
        <f t="shared" si="1"/>
        <v>40661.22039000001</v>
      </c>
      <c r="F8" s="38">
        <f t="shared" si="1"/>
        <v>42694.281409500014</v>
      </c>
      <c r="G8" s="32"/>
      <c r="H8" s="39"/>
      <c r="I8" s="39"/>
      <c r="J8" s="39"/>
      <c r="K8" s="39"/>
    </row>
    <row r="9" spans="1:7" ht="15.75">
      <c r="A9" s="1" t="s">
        <v>92</v>
      </c>
      <c r="B9" s="40">
        <v>10812</v>
      </c>
      <c r="C9" s="40">
        <v>11000</v>
      </c>
      <c r="D9" s="40">
        <v>11000</v>
      </c>
      <c r="E9" s="40">
        <v>11000</v>
      </c>
      <c r="F9" s="40">
        <v>11000</v>
      </c>
      <c r="G9" s="35"/>
    </row>
    <row r="10" spans="1:7" ht="15.75">
      <c r="A10" s="1" t="s">
        <v>93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35"/>
    </row>
    <row r="11" spans="1:7" ht="15.75">
      <c r="A11" s="1" t="s">
        <v>94</v>
      </c>
      <c r="B11" s="40">
        <v>2410</v>
      </c>
      <c r="C11" s="40">
        <v>2500</v>
      </c>
      <c r="D11" s="40">
        <v>2500</v>
      </c>
      <c r="E11" s="40">
        <v>2500</v>
      </c>
      <c r="F11" s="40">
        <v>2500</v>
      </c>
      <c r="G11" s="35"/>
    </row>
    <row r="12" spans="1:11" ht="15.75">
      <c r="A12" s="36" t="s">
        <v>95</v>
      </c>
      <c r="B12" s="38">
        <f>SUM(B8:B11)</f>
        <v>49724</v>
      </c>
      <c r="C12" s="38">
        <f>SUM(C8:C11)</f>
        <v>51097.060000000005</v>
      </c>
      <c r="D12" s="38">
        <f>SUM(D8:D11)</f>
        <v>52224.97180000001</v>
      </c>
      <c r="E12" s="38">
        <f>SUM(E8:E11)</f>
        <v>54161.22039000001</v>
      </c>
      <c r="F12" s="38">
        <f>SUM(F8:F11)</f>
        <v>56194.281409500014</v>
      </c>
      <c r="G12" s="35"/>
      <c r="H12" s="39"/>
      <c r="I12" s="37"/>
      <c r="J12" s="39"/>
      <c r="K12" s="39"/>
    </row>
    <row r="15" spans="1:6" ht="15.75">
      <c r="A15" s="31" t="s">
        <v>96</v>
      </c>
      <c r="B15" s="31" t="s">
        <v>82</v>
      </c>
      <c r="C15" s="31" t="s">
        <v>83</v>
      </c>
      <c r="D15" s="31" t="s">
        <v>84</v>
      </c>
      <c r="E15" s="31" t="s">
        <v>85</v>
      </c>
      <c r="F15" s="31" t="s">
        <v>86</v>
      </c>
    </row>
    <row r="16" spans="1:6" ht="12.75">
      <c r="A16" s="1" t="s">
        <v>97</v>
      </c>
      <c r="B16" s="40">
        <v>42626</v>
      </c>
      <c r="C16" s="40">
        <f>B16*1.05</f>
        <v>44757.3</v>
      </c>
      <c r="D16" s="40">
        <f>C16*1.05</f>
        <v>46995.16500000001</v>
      </c>
      <c r="E16" s="40">
        <f>D16*1.05</f>
        <v>49344.92325000001</v>
      </c>
      <c r="F16" s="40">
        <f>E16*1.05</f>
        <v>51812.16941250001</v>
      </c>
    </row>
    <row r="17" spans="1:6" ht="12.75">
      <c r="A17" s="1" t="s">
        <v>98</v>
      </c>
      <c r="B17" s="40">
        <v>30012</v>
      </c>
      <c r="C17" s="40">
        <v>8000</v>
      </c>
      <c r="D17" s="40">
        <v>6000</v>
      </c>
      <c r="E17" s="40">
        <v>4000</v>
      </c>
      <c r="F17" s="40">
        <v>4000</v>
      </c>
    </row>
    <row r="18" spans="1:11" ht="15">
      <c r="A18" s="36" t="s">
        <v>99</v>
      </c>
      <c r="B18" s="38">
        <f>SUM(B16:B17)</f>
        <v>72638</v>
      </c>
      <c r="C18" s="38">
        <f>SUM(C16:C17)</f>
        <v>52757.3</v>
      </c>
      <c r="D18" s="38">
        <f>SUM(D16:D17)</f>
        <v>52995.16500000001</v>
      </c>
      <c r="E18" s="38">
        <f>SUM(E16:E17)</f>
        <v>53344.92325000001</v>
      </c>
      <c r="F18" s="38">
        <f>SUM(F16:F17)</f>
        <v>55812.16941250001</v>
      </c>
      <c r="G18" s="39"/>
      <c r="H18" s="39"/>
      <c r="I18" s="39"/>
      <c r="J18" s="39"/>
      <c r="K18" s="39"/>
    </row>
    <row r="20" spans="1:11" ht="15">
      <c r="A20" s="36" t="s">
        <v>100</v>
      </c>
      <c r="B20" s="38">
        <f>B12-B18</f>
        <v>-22914</v>
      </c>
      <c r="C20" s="38">
        <f>C12-C18</f>
        <v>-1660.239999999998</v>
      </c>
      <c r="D20" s="38">
        <f>D12-D18</f>
        <v>-770.1932000000015</v>
      </c>
      <c r="E20" s="38">
        <f>E12-E18</f>
        <v>816.2971400000024</v>
      </c>
      <c r="F20" s="38">
        <f>F12-F18</f>
        <v>382.11199700000725</v>
      </c>
      <c r="G20" s="39"/>
      <c r="H20" s="39"/>
      <c r="I20" s="39"/>
      <c r="J20" s="39"/>
      <c r="K20" s="39"/>
    </row>
    <row r="22" spans="1:11" ht="12.75">
      <c r="A22" t="s">
        <v>101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t="s">
        <v>102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t="s">
        <v>103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ht="12.75">
      <c r="A25" t="s">
        <v>104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Renata Ondroušková</cp:lastModifiedBy>
  <cp:lastPrinted>2023-12-21T10:12:00Z</cp:lastPrinted>
  <dcterms:created xsi:type="dcterms:W3CDTF">2003-06-25T09:48:20Z</dcterms:created>
  <dcterms:modified xsi:type="dcterms:W3CDTF">2023-12-21T10:26:52Z</dcterms:modified>
  <cp:category/>
  <cp:version/>
  <cp:contentType/>
  <cp:contentStatus/>
</cp:coreProperties>
</file>